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Z:\Segreteria\ENRICA\SITO\bilanci\"/>
    </mc:Choice>
  </mc:AlternateContent>
  <xr:revisionPtr revIDLastSave="0" documentId="8_{73EAB355-8861-4C49-8312-22408B1BB22D}" xr6:coauthVersionLast="47" xr6:coauthVersionMax="47" xr10:uidLastSave="{00000000-0000-0000-0000-000000000000}"/>
  <bookViews>
    <workbookView xWindow="7200" yWindow="4215" windowWidth="21600" windowHeight="11385" xr2:uid="{5FDCA042-4260-4505-AD92-88921B107C45}"/>
  </bookViews>
  <sheets>
    <sheet name="PREV.2023 Conto Econ.Riclas" sheetId="1" r:id="rId1"/>
    <sheet name="PREV.2023 P.Investimenti" sheetId="2" r:id="rId2"/>
  </sheets>
  <definedNames>
    <definedName name="ConnectionInfo">'PREV.2023 Conto Econ.Riclas'!#REF!</definedName>
    <definedName name="ObjectInfo">'PREV.2023 Conto Econ.Riclas'!#REF!</definedName>
    <definedName name="_xlnm.Print_Titles" localSheetId="0">'PREV.2023 Conto Econ.Riclas'!$1:$1</definedName>
    <definedName name="_xlnm.Print_Titles" localSheetId="1">'PREV.2023 P.Investimenti'!$1:$1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3" i="2" l="1"/>
  <c r="E57" i="2"/>
  <c r="D57" i="2"/>
  <c r="E51" i="2"/>
  <c r="D51" i="2"/>
  <c r="E48" i="2"/>
  <c r="D48" i="2"/>
  <c r="E45" i="2"/>
  <c r="D45" i="2"/>
  <c r="E41" i="2"/>
  <c r="D41" i="2"/>
  <c r="E36" i="2"/>
  <c r="D36" i="2"/>
  <c r="D30" i="2"/>
  <c r="E28" i="2"/>
  <c r="D28" i="2"/>
  <c r="E24" i="2"/>
  <c r="D24" i="2"/>
  <c r="E20" i="2"/>
  <c r="D20" i="2"/>
  <c r="E15" i="2"/>
  <c r="D15" i="2"/>
  <c r="E12" i="2"/>
  <c r="D12" i="2"/>
  <c r="E9" i="2"/>
  <c r="E3" i="2"/>
  <c r="D3" i="2"/>
  <c r="D34" i="2" l="1"/>
  <c r="E34" i="2"/>
  <c r="D61" i="2"/>
  <c r="E61" i="2"/>
  <c r="E65" i="2" s="1"/>
  <c r="D65" i="2"/>
  <c r="E165" i="1" l="1"/>
  <c r="F165" i="1" s="1"/>
  <c r="E164" i="1"/>
  <c r="F164" i="1" s="1"/>
  <c r="E159" i="1"/>
  <c r="F159" i="1" s="1"/>
  <c r="E157" i="1"/>
  <c r="F157" i="1" s="1"/>
  <c r="E156" i="1"/>
  <c r="F156" i="1" s="1"/>
  <c r="E155" i="1"/>
  <c r="F155" i="1" s="1"/>
  <c r="E152" i="1"/>
  <c r="F152" i="1" s="1"/>
  <c r="E151" i="1"/>
  <c r="F151" i="1" s="1"/>
  <c r="E145" i="1"/>
  <c r="F145" i="1" s="1"/>
  <c r="E143" i="1"/>
  <c r="F143" i="1" s="1"/>
  <c r="E141" i="1"/>
  <c r="F141" i="1" s="1"/>
  <c r="E139" i="1"/>
  <c r="F139" i="1" s="1"/>
  <c r="E138" i="1"/>
  <c r="F138" i="1" s="1"/>
  <c r="E136" i="1"/>
  <c r="F136" i="1" s="1"/>
  <c r="E133" i="1"/>
  <c r="F133" i="1" s="1"/>
  <c r="E132" i="1"/>
  <c r="F132" i="1" s="1"/>
  <c r="E130" i="1"/>
  <c r="F130" i="1" s="1"/>
  <c r="E125" i="1"/>
  <c r="F125" i="1" s="1"/>
  <c r="E123" i="1"/>
  <c r="F123" i="1" s="1"/>
  <c r="E120" i="1"/>
  <c r="F120" i="1" s="1"/>
  <c r="E118" i="1"/>
  <c r="F118" i="1" s="1"/>
  <c r="E117" i="1"/>
  <c r="F117" i="1" s="1"/>
  <c r="E116" i="1"/>
  <c r="F116" i="1" s="1"/>
  <c r="E115" i="1"/>
  <c r="F115" i="1" s="1"/>
  <c r="E114" i="1"/>
  <c r="F114" i="1" s="1"/>
  <c r="E113" i="1"/>
  <c r="F113" i="1" s="1"/>
  <c r="E112" i="1"/>
  <c r="F112" i="1" s="1"/>
  <c r="E111" i="1"/>
  <c r="F111" i="1" s="1"/>
  <c r="E110" i="1"/>
  <c r="F110" i="1" s="1"/>
  <c r="E109" i="1"/>
  <c r="F109" i="1" s="1"/>
  <c r="E106" i="1"/>
  <c r="F106" i="1" s="1"/>
  <c r="E105" i="1"/>
  <c r="F105" i="1" s="1"/>
  <c r="E104" i="1"/>
  <c r="F104" i="1" s="1"/>
  <c r="E103" i="1"/>
  <c r="F103" i="1" s="1"/>
  <c r="E101" i="1"/>
  <c r="F101" i="1" s="1"/>
  <c r="E100" i="1"/>
  <c r="F100" i="1" s="1"/>
  <c r="E99" i="1"/>
  <c r="F99" i="1" s="1"/>
  <c r="E97" i="1"/>
  <c r="F97" i="1" s="1"/>
  <c r="E96" i="1"/>
  <c r="F96" i="1" s="1"/>
  <c r="E95" i="1"/>
  <c r="F95" i="1" s="1"/>
  <c r="E94" i="1"/>
  <c r="F94" i="1" s="1"/>
  <c r="E93" i="1"/>
  <c r="F93" i="1" s="1"/>
  <c r="E92" i="1"/>
  <c r="F92" i="1" s="1"/>
  <c r="E89" i="1"/>
  <c r="F89" i="1" s="1"/>
  <c r="E87" i="1"/>
  <c r="F87" i="1" s="1"/>
  <c r="E86" i="1"/>
  <c r="F86" i="1" s="1"/>
  <c r="E85" i="1"/>
  <c r="F85" i="1" s="1"/>
  <c r="E84" i="1"/>
  <c r="F84" i="1" s="1"/>
  <c r="E79" i="1"/>
  <c r="F79" i="1" s="1"/>
  <c r="E76" i="1"/>
  <c r="F76" i="1" s="1"/>
  <c r="E75" i="1"/>
  <c r="E74" i="1"/>
  <c r="F74" i="1" s="1"/>
  <c r="E69" i="1"/>
  <c r="F69" i="1" s="1"/>
  <c r="E67" i="1"/>
  <c r="F67" i="1" s="1"/>
  <c r="E64" i="1"/>
  <c r="F64" i="1" s="1"/>
  <c r="E63" i="1"/>
  <c r="F63" i="1" s="1"/>
  <c r="E62" i="1"/>
  <c r="F62" i="1" s="1"/>
  <c r="E61" i="1"/>
  <c r="F61" i="1" s="1"/>
  <c r="E60" i="1"/>
  <c r="F60" i="1" s="1"/>
  <c r="E58" i="1"/>
  <c r="F58" i="1" s="1"/>
  <c r="E57" i="1"/>
  <c r="F57" i="1" s="1"/>
  <c r="E54" i="1"/>
  <c r="F54" i="1" s="1"/>
  <c r="E51" i="1"/>
  <c r="F51" i="1" s="1"/>
  <c r="E48" i="1"/>
  <c r="F48" i="1" s="1"/>
  <c r="E34" i="1"/>
  <c r="E19" i="1"/>
  <c r="E18" i="1"/>
  <c r="F18" i="1" s="1"/>
  <c r="E14" i="1"/>
  <c r="E11" i="1"/>
  <c r="F11" i="1" s="1"/>
</calcChain>
</file>

<file path=xl/sharedStrings.xml><?xml version="1.0" encoding="utf-8"?>
<sst xmlns="http://schemas.openxmlformats.org/spreadsheetml/2006/main" count="225" uniqueCount="209">
  <si>
    <t>Numero di riga</t>
  </si>
  <si>
    <t>C O N T O     E C O N O M I C O</t>
  </si>
  <si>
    <t>Budget 2023</t>
  </si>
  <si>
    <t>Budget 2022</t>
  </si>
  <si>
    <t>scostamento 2023/2022</t>
  </si>
  <si>
    <t>scost. %</t>
  </si>
  <si>
    <t xml:space="preserve"> </t>
  </si>
  <si>
    <t>GESTIONE CARATTERISTICA</t>
  </si>
  <si>
    <t>Ricavi e proventi della gestione ordinaria</t>
  </si>
  <si>
    <t>Contributi consortili ORDINARI per gestione, esercizio, manutenzione opere</t>
  </si>
  <si>
    <t>Contributo Idraulico</t>
  </si>
  <si>
    <t>contributo idraulico terreni</t>
  </si>
  <si>
    <t>contributo idraulico fabbricati</t>
  </si>
  <si>
    <t>contributo idraulico vie di comunicazione</t>
  </si>
  <si>
    <t>Totale contributo idraulico</t>
  </si>
  <si>
    <t>Contributi di disponibilità e regolazione idrica</t>
  </si>
  <si>
    <t>Contributi di disponibilità e regolazione idrica - quota a beneficio</t>
  </si>
  <si>
    <t>Contributi di disponibilità e regolazione idrica - quota a consumo ed att. part.</t>
  </si>
  <si>
    <t>Totale Contributi di disponibilità e regolazione idrica</t>
  </si>
  <si>
    <t>Contributo presidio idrogeologico</t>
  </si>
  <si>
    <t>contributo presidio idrogeologico terreni</t>
  </si>
  <si>
    <t>contributo presidio idrogeologico fabbricati</t>
  </si>
  <si>
    <t>contributo presidio idrogeologico vie di comunicazione</t>
  </si>
  <si>
    <t>contributo acquedotti rurali</t>
  </si>
  <si>
    <t>Totale Contributi presidio idrogeologico</t>
  </si>
  <si>
    <t>Contributi ORDINARI consortili Consorzio 2° grado CER</t>
  </si>
  <si>
    <t>contributi esercizio</t>
  </si>
  <si>
    <t>contributi manutenzione</t>
  </si>
  <si>
    <t>contributi sperimentazione</t>
  </si>
  <si>
    <t>contributi funzionamento ente</t>
  </si>
  <si>
    <t>Totale Contributi ORDINARI consortili Consorzio 2° grado CER</t>
  </si>
  <si>
    <t>R1100</t>
  </si>
  <si>
    <t>Totale Contributi consortili ORDINARI per gestione, esercizio,manutenzione opere</t>
  </si>
  <si>
    <t>Contributi STRAORDINARI ammortamento mutui</t>
  </si>
  <si>
    <t>contrib.Amm.Mutui - Idraulico terreni</t>
  </si>
  <si>
    <t>contrib.Amm.Mutui - Idraulico fabbricati</t>
  </si>
  <si>
    <t>contrib.Amm.Mutui - Idr.Vie di comunicazione</t>
  </si>
  <si>
    <t>contrib.Amm.Mutui - Disp. e regol idrica</t>
  </si>
  <si>
    <t>contrib.Amm.Mutui - Presidio idrogeologico terreni</t>
  </si>
  <si>
    <t>contrib.Amm.Mutui - Presidio idrogeologico fabbricati</t>
  </si>
  <si>
    <t>contrib.Amm.Mutui - Presidio idrogeologico vie di com.</t>
  </si>
  <si>
    <t>R1120</t>
  </si>
  <si>
    <t>Totale contributi STRAORDINARI ammortamento mutui</t>
  </si>
  <si>
    <t>R1220</t>
  </si>
  <si>
    <t>Contributi STRAORDINARI Consorzio 2° grado CER</t>
  </si>
  <si>
    <t>R1290</t>
  </si>
  <si>
    <t>Totale Contributi consortili STRAORDINARI</t>
  </si>
  <si>
    <t>R1900</t>
  </si>
  <si>
    <t>Totale contributi CONSORTILI</t>
  </si>
  <si>
    <t>Canoni per licenze e concessioni</t>
  </si>
  <si>
    <t>R2000</t>
  </si>
  <si>
    <t>Contributi pubblici gestione ordinaria</t>
  </si>
  <si>
    <t>R3000</t>
  </si>
  <si>
    <t>Contributi attività corrente e in conto interesse</t>
  </si>
  <si>
    <t>Ricavi e proventi vari da attività ordinaria caratteristica</t>
  </si>
  <si>
    <t>R4000</t>
  </si>
  <si>
    <t>Proventi da attività personale dipendente</t>
  </si>
  <si>
    <t>R4010</t>
  </si>
  <si>
    <t>Rimborso oneri per attività di derivazione irrigua svolte in convenzione</t>
  </si>
  <si>
    <t>R4020</t>
  </si>
  <si>
    <t>rimborso oneri per attivita' svolte per enti pubblici</t>
  </si>
  <si>
    <t>R4030</t>
  </si>
  <si>
    <t>rimborso oneri per attivita' svolte per consorziati o terzi</t>
  </si>
  <si>
    <t>R4040</t>
  </si>
  <si>
    <t>proventi da energia da fonti rinnovabili</t>
  </si>
  <si>
    <t>R4050</t>
  </si>
  <si>
    <t>recuperi vari e rimborsi</t>
  </si>
  <si>
    <t>R4060</t>
  </si>
  <si>
    <t>altri ricavi e proventi caratteristici</t>
  </si>
  <si>
    <t>R4900</t>
  </si>
  <si>
    <t>Totale ricavi e proventi vari da attività ordinaria caratteristica</t>
  </si>
  <si>
    <t>Utilizzo accantonamenti</t>
  </si>
  <si>
    <t>R5000</t>
  </si>
  <si>
    <t>R6000</t>
  </si>
  <si>
    <t>Totale ricavi e proventi della gestione ordinaria</t>
  </si>
  <si>
    <t>Ricavi e proventi dalla realizzazione nuove opere e manutenzioni straordinarie</t>
  </si>
  <si>
    <t>Contributi per esecuzione e manutenzione straordinaria opere pubbliche</t>
  </si>
  <si>
    <t>Finanziamenti sui lavori</t>
  </si>
  <si>
    <t>finanziamento di terzi sui lavori</t>
  </si>
  <si>
    <t>finanziamento consortile sui lavori</t>
  </si>
  <si>
    <t>R7000</t>
  </si>
  <si>
    <t>Totale finanziamenti sui lavori</t>
  </si>
  <si>
    <t>Totale Ricavi gestione caratteristica</t>
  </si>
  <si>
    <t>R8000</t>
  </si>
  <si>
    <t>Costi della gestione ordinaria</t>
  </si>
  <si>
    <t>Costo del personale</t>
  </si>
  <si>
    <t>Costo del personale operativo</t>
  </si>
  <si>
    <t>Costo del personale dirigente</t>
  </si>
  <si>
    <t>Costo del personale impiegato</t>
  </si>
  <si>
    <t>Costo personale in quiescenza</t>
  </si>
  <si>
    <t>Incentivi alla progettazione lavori FINANZIAMENTO PROPRIO</t>
  </si>
  <si>
    <t>C1900</t>
  </si>
  <si>
    <t>Totale costi personale</t>
  </si>
  <si>
    <t>Costi tecnici</t>
  </si>
  <si>
    <t>Costi tecnici per manutenzione ed espurgo reti</t>
  </si>
  <si>
    <t>Manutenzione fabbricati impianti ed abitazioni</t>
  </si>
  <si>
    <t>Gestione officine e magazzini tecnici</t>
  </si>
  <si>
    <t>Manutenzione elettrom.impianti e gruppi elettrogeni</t>
  </si>
  <si>
    <t>Man. telerilevam. e ponteradio</t>
  </si>
  <si>
    <t>Gestione imp.fonti rinnovabili</t>
  </si>
  <si>
    <t>Energia elettrica funzionamento impianti</t>
  </si>
  <si>
    <t>Gestione automezzi e mezzi d'opera</t>
  </si>
  <si>
    <t>Canoni passivi</t>
  </si>
  <si>
    <t>Contributi consorzio 2°</t>
  </si>
  <si>
    <t>Costi tecnici generali</t>
  </si>
  <si>
    <t>Quota ammortamento lavori capitalizzati</t>
  </si>
  <si>
    <t>Costi tecnici generali AGRONOMICI</t>
  </si>
  <si>
    <t>C2900</t>
  </si>
  <si>
    <t>Totale costi tecnici</t>
  </si>
  <si>
    <t>Costi amministrativi</t>
  </si>
  <si>
    <t>Locazione, gestione, funzionamento locali uso uffici</t>
  </si>
  <si>
    <t>Funzionamento Organi consortili</t>
  </si>
  <si>
    <t>Partecipazione a enti e associazioni</t>
  </si>
  <si>
    <t>Spese legali amm.consulenze</t>
  </si>
  <si>
    <t>Assicurazioni diverse</t>
  </si>
  <si>
    <t>Informatica e servizi in outsourcing</t>
  </si>
  <si>
    <t>Attività di comunicazione e spese di rappresentanza</t>
  </si>
  <si>
    <t>Servizi di tenuta Catasto e di Riscossione</t>
  </si>
  <si>
    <t>Certificazione di qualità</t>
  </si>
  <si>
    <t>C3900</t>
  </si>
  <si>
    <t>Totale costi amministrativi</t>
  </si>
  <si>
    <t>C4900</t>
  </si>
  <si>
    <t>Altri costi della gestione ordinaria</t>
  </si>
  <si>
    <t>Accantonamenti</t>
  </si>
  <si>
    <t>C5900</t>
  </si>
  <si>
    <t>C6900</t>
  </si>
  <si>
    <t>Totale costi Gestione Ordinaria</t>
  </si>
  <si>
    <t>Costi della gestione lavori in concessione</t>
  </si>
  <si>
    <t>Nuove opere e man.str.con finanziam.PROPRIO</t>
  </si>
  <si>
    <t>Nuove opere e manut.staordinarie</t>
  </si>
  <si>
    <t>Espropri ed occupazioni temporanee</t>
  </si>
  <si>
    <t>Progettazione, direzione lavori  e costi accessori</t>
  </si>
  <si>
    <t>C7900</t>
  </si>
  <si>
    <t>Totale nuove opere fin.PROPRIO</t>
  </si>
  <si>
    <t>Nuove opere e man.str.con finanziam.TERZI</t>
  </si>
  <si>
    <t>C8900</t>
  </si>
  <si>
    <t>Totale nuove opere fin.TERZI</t>
  </si>
  <si>
    <t>C9900</t>
  </si>
  <si>
    <t>Totale lavori in concessione</t>
  </si>
  <si>
    <t>C9990</t>
  </si>
  <si>
    <t>Totale costi gestione caratteristica</t>
  </si>
  <si>
    <t>RISULTATO GESTIONE CARATTERISTICA</t>
  </si>
  <si>
    <t>Gestione finanziaria</t>
  </si>
  <si>
    <t>Proventi finanziari</t>
  </si>
  <si>
    <t>Proventi finanziari a medio/lungo termine</t>
  </si>
  <si>
    <t>Proventi finanziari a breve termine</t>
  </si>
  <si>
    <t>F1000</t>
  </si>
  <si>
    <t>Totale proventi finanziari</t>
  </si>
  <si>
    <t>Oneri finanziari</t>
  </si>
  <si>
    <t>Oneri finanziari su finanziamento medio</t>
  </si>
  <si>
    <t>Oneri finanziari correnti</t>
  </si>
  <si>
    <t>F2000</t>
  </si>
  <si>
    <t>Totale Oneri finanziari</t>
  </si>
  <si>
    <t>F2900</t>
  </si>
  <si>
    <t>RISULTATO GESTIONE FINANZIARIA</t>
  </si>
  <si>
    <t>Gestione tributaria</t>
  </si>
  <si>
    <t>Imposte e tasse</t>
  </si>
  <si>
    <t>Imposte e Tasse</t>
  </si>
  <si>
    <t>RISULTATO GESTIONE TRIBUTARIA</t>
  </si>
  <si>
    <t>RISULTATO ECONOMICO</t>
  </si>
  <si>
    <t>Conto</t>
  </si>
  <si>
    <t>Piano Investimenti</t>
  </si>
  <si>
    <t>BDG 2023</t>
  </si>
  <si>
    <t>BDG 2022</t>
  </si>
  <si>
    <t>Manutenzione Straord. Fabbricati Propri</t>
  </si>
  <si>
    <t>Manutenzione palazzo SEDE</t>
  </si>
  <si>
    <t>Manutenzione altri immobili di proprietà</t>
  </si>
  <si>
    <t>Manutenzione straordinaria  S.Maria</t>
  </si>
  <si>
    <t>Sostituzione infissi Palazzo SEDE</t>
  </si>
  <si>
    <t>Mezzi d'opera</t>
  </si>
  <si>
    <t>Automezzi</t>
  </si>
  <si>
    <t xml:space="preserve">Mobili, arredi e macchine d'ufficio </t>
  </si>
  <si>
    <t>Mobili e arredi per Condominio V.Chierici</t>
  </si>
  <si>
    <t>Mobili e arredi fabbricati demaniali</t>
  </si>
  <si>
    <t>Mobili, arredi e macchine d'ufficio</t>
  </si>
  <si>
    <t>Attrezzatura tecnica</t>
  </si>
  <si>
    <t>Attrezzatura di sicurezza</t>
  </si>
  <si>
    <t xml:space="preserve">Immobilizzazioni materiali in corso </t>
  </si>
  <si>
    <t>Centrale Fornace</t>
  </si>
  <si>
    <t>Centrale idroelettrica Luceria sul C/Enza</t>
  </si>
  <si>
    <t>Hardware</t>
  </si>
  <si>
    <t>Acquisto Hw (PC, monitor e stampanti)</t>
  </si>
  <si>
    <t xml:space="preserve">Strumentazione topografica </t>
  </si>
  <si>
    <t>Acquisto spazio disco server</t>
  </si>
  <si>
    <t>Spazio aggiuntivo server</t>
  </si>
  <si>
    <t>Piattaforma localizzazione satellitare EVOGPS-WEB</t>
  </si>
  <si>
    <t>Totale immobilizzazioni materiali</t>
  </si>
  <si>
    <t>Software generali</t>
  </si>
  <si>
    <t>Personalizzazione software catasto, concessioni e
gestione entrate</t>
  </si>
  <si>
    <t>Sviluppo GEKOB</t>
  </si>
  <si>
    <t>Software amministrativi</t>
  </si>
  <si>
    <t>Nr. 10 licenze Nav</t>
  </si>
  <si>
    <t>Implementazione flusso ordini</t>
  </si>
  <si>
    <t>Software tecnici</t>
  </si>
  <si>
    <t>Nuove licenze sw tecnici</t>
  </si>
  <si>
    <t>Manutenzione Straordinaria Reti di  Terzi</t>
  </si>
  <si>
    <t>Manutenzione straordinaria CDG Fontaneto</t>
  </si>
  <si>
    <t>Manutenzione Straordinaria impianti di  Terzi</t>
  </si>
  <si>
    <t>Manutenzione straordinaria fabbricati demaniali</t>
  </si>
  <si>
    <t xml:space="preserve">Sostituzione vetrate Boretto Vecchio </t>
  </si>
  <si>
    <t>Sostituzione pompa imp.Boretto 1</t>
  </si>
  <si>
    <t>Manutenzione CDG Pratazzola</t>
  </si>
  <si>
    <t>Costi capitalizzati</t>
  </si>
  <si>
    <t>Incarichi interventi vari - causa sisma 2012:</t>
  </si>
  <si>
    <t>Incarichi interventi vari - causa sisma 2012</t>
  </si>
  <si>
    <t>Elezioni consortili</t>
  </si>
  <si>
    <t>Totale  immobilizzazioni immateriali</t>
  </si>
  <si>
    <r>
      <t xml:space="preserve">Partecipazione societarie 
</t>
    </r>
    <r>
      <rPr>
        <sz val="10"/>
        <rFont val="Calibri"/>
        <family val="2"/>
        <scheme val="minor"/>
      </rPr>
      <t>(BI Energia: giro finanz.fruttifero+integrazione)</t>
    </r>
  </si>
  <si>
    <t>TOTALE IMMOBILIZZAZIONI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</si>
</sst>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#,##0.00_ ;\-#,##0.00\ "/>
  </numFmts>
  <fonts count="14" x14ac:knownFonts="1"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sz val="10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color rgb="FF0070C0"/>
      <name val="Calibri"/>
      <family val="2"/>
      <scheme val="minor"/>
    </font>
    <font>
      <sz val="8"/>
      <color rgb="FF0070C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9" fontId="2" fillId="0" borderId="0" applyFont="0" applyFill="0" applyBorder="0" applyAlignment="0" applyProtection="0"/>
    <xf numFmtId="0" fontId="7" fillId="0" borderId="0"/>
    <xf numFmtId="0" fontId="1" fillId="0" borderId="0"/>
  </cellStyleXfs>
  <cellXfs count="66">
    <xf numFmtId="0" fontId="0" fillId="0" borderId="0" xfId="0"/>
    <xf numFmtId="49" fontId="3" fillId="0" borderId="1" xfId="0" applyNumberFormat="1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4" fillId="0" borderId="0" xfId="0" applyFont="1" applyAlignment="1">
      <alignment vertical="top" wrapText="1"/>
    </xf>
    <xf numFmtId="0" fontId="0" fillId="0" borderId="0" xfId="0" applyAlignment="1">
      <alignment vertical="top"/>
    </xf>
    <xf numFmtId="0" fontId="5" fillId="0" borderId="0" xfId="0" applyFont="1"/>
    <xf numFmtId="0" fontId="6" fillId="0" borderId="0" xfId="0" applyFont="1" applyAlignment="1">
      <alignment vertical="top" wrapText="1"/>
    </xf>
    <xf numFmtId="0" fontId="5" fillId="0" borderId="0" xfId="0" applyFont="1" applyAlignment="1">
      <alignment vertical="top"/>
    </xf>
    <xf numFmtId="0" fontId="0" fillId="0" borderId="0" xfId="0" applyAlignment="1">
      <alignment vertical="top" wrapText="1"/>
    </xf>
    <xf numFmtId="4" fontId="0" fillId="0" borderId="0" xfId="0" applyNumberFormat="1" applyAlignment="1">
      <alignment vertical="top"/>
    </xf>
    <xf numFmtId="164" fontId="0" fillId="0" borderId="0" xfId="1" applyNumberFormat="1" applyFont="1" applyAlignment="1">
      <alignment vertical="top"/>
    </xf>
    <xf numFmtId="49" fontId="4" fillId="0" borderId="0" xfId="0" applyNumberFormat="1" applyFont="1" applyAlignment="1">
      <alignment vertical="top" wrapText="1"/>
    </xf>
    <xf numFmtId="165" fontId="4" fillId="0" borderId="0" xfId="0" applyNumberFormat="1" applyFont="1" applyAlignment="1">
      <alignment vertical="top"/>
    </xf>
    <xf numFmtId="10" fontId="4" fillId="0" borderId="0" xfId="1" applyNumberFormat="1" applyFont="1" applyAlignment="1">
      <alignment vertical="top"/>
    </xf>
    <xf numFmtId="49" fontId="0" fillId="0" borderId="0" xfId="0" applyNumberFormat="1" applyAlignment="1">
      <alignment vertical="top" wrapText="1"/>
    </xf>
    <xf numFmtId="165" fontId="0" fillId="0" borderId="0" xfId="0" applyNumberFormat="1" applyAlignment="1">
      <alignment vertical="top"/>
    </xf>
    <xf numFmtId="9" fontId="0" fillId="0" borderId="0" xfId="1" applyFont="1" applyAlignment="1">
      <alignment vertical="top"/>
    </xf>
    <xf numFmtId="49" fontId="6" fillId="0" borderId="0" xfId="0" applyNumberFormat="1" applyFont="1" applyAlignment="1">
      <alignment vertical="top" wrapText="1"/>
    </xf>
    <xf numFmtId="9" fontId="4" fillId="0" borderId="0" xfId="1" applyFont="1" applyAlignment="1">
      <alignment vertical="top"/>
    </xf>
    <xf numFmtId="10" fontId="2" fillId="0" borderId="0" xfId="1" applyNumberFormat="1" applyFont="1" applyAlignment="1">
      <alignment vertical="top"/>
    </xf>
    <xf numFmtId="9" fontId="2" fillId="0" borderId="0" xfId="1" applyFont="1" applyAlignment="1">
      <alignment vertical="top"/>
    </xf>
    <xf numFmtId="49" fontId="4" fillId="0" borderId="1" xfId="0" applyNumberFormat="1" applyFont="1" applyBorder="1" applyAlignment="1">
      <alignment vertical="top" wrapText="1"/>
    </xf>
    <xf numFmtId="165" fontId="4" fillId="0" borderId="1" xfId="0" applyNumberFormat="1" applyFont="1" applyBorder="1" applyAlignment="1">
      <alignment vertical="top"/>
    </xf>
    <xf numFmtId="9" fontId="4" fillId="0" borderId="1" xfId="1" applyFont="1" applyBorder="1" applyAlignment="1">
      <alignment vertical="top"/>
    </xf>
    <xf numFmtId="0" fontId="4" fillId="0" borderId="1" xfId="2" applyFont="1" applyBorder="1" applyAlignment="1">
      <alignment horizontal="center" vertical="top" wrapText="1"/>
    </xf>
    <xf numFmtId="0" fontId="8" fillId="0" borderId="1" xfId="2" applyFont="1" applyBorder="1" applyAlignment="1">
      <alignment horizontal="left" vertical="top" wrapText="1"/>
    </xf>
    <xf numFmtId="0" fontId="4" fillId="0" borderId="1" xfId="2" applyFont="1" applyBorder="1" applyAlignment="1">
      <alignment horizontal="left" vertical="top" wrapText="1"/>
    </xf>
    <xf numFmtId="4" fontId="4" fillId="0" borderId="1" xfId="2" applyNumberFormat="1" applyFont="1" applyBorder="1" applyAlignment="1">
      <alignment horizontal="center" vertical="top" wrapText="1"/>
    </xf>
    <xf numFmtId="0" fontId="1" fillId="0" borderId="0" xfId="3"/>
    <xf numFmtId="0" fontId="4" fillId="0" borderId="0" xfId="2" applyFont="1" applyAlignment="1">
      <alignment horizontal="center" vertical="top" wrapText="1"/>
    </xf>
    <xf numFmtId="0" fontId="8" fillId="0" borderId="0" xfId="2" applyFont="1" applyAlignment="1">
      <alignment horizontal="left" vertical="top" wrapText="1"/>
    </xf>
    <xf numFmtId="0" fontId="4" fillId="0" borderId="0" xfId="2" applyFont="1" applyAlignment="1">
      <alignment horizontal="left" vertical="top" wrapText="1"/>
    </xf>
    <xf numFmtId="4" fontId="4" fillId="0" borderId="0" xfId="2" applyNumberFormat="1" applyFont="1" applyAlignment="1">
      <alignment horizontal="center" vertical="top" wrapText="1"/>
    </xf>
    <xf numFmtId="0" fontId="8" fillId="0" borderId="0" xfId="2" applyFont="1" applyAlignment="1">
      <alignment horizontal="center"/>
    </xf>
    <xf numFmtId="0" fontId="8" fillId="0" borderId="0" xfId="2" applyFont="1"/>
    <xf numFmtId="4" fontId="8" fillId="0" borderId="0" xfId="2" applyNumberFormat="1" applyFont="1"/>
    <xf numFmtId="0" fontId="9" fillId="0" borderId="0" xfId="2" applyFont="1" applyAlignment="1">
      <alignment horizontal="center"/>
    </xf>
    <xf numFmtId="0" fontId="8" fillId="0" borderId="0" xfId="2" applyFont="1" applyAlignment="1">
      <alignment vertical="top"/>
    </xf>
    <xf numFmtId="0" fontId="9" fillId="0" borderId="0" xfId="2" applyFont="1"/>
    <xf numFmtId="4" fontId="9" fillId="0" borderId="0" xfId="2" applyNumberFormat="1" applyFont="1"/>
    <xf numFmtId="0" fontId="8" fillId="0" borderId="0" xfId="2" applyFont="1" applyAlignment="1">
      <alignment horizontal="center" vertical="top"/>
    </xf>
    <xf numFmtId="0" fontId="10" fillId="0" borderId="0" xfId="2" applyFont="1" applyAlignment="1">
      <alignment horizontal="center"/>
    </xf>
    <xf numFmtId="4" fontId="11" fillId="0" borderId="0" xfId="2" applyNumberFormat="1" applyFont="1"/>
    <xf numFmtId="0" fontId="11" fillId="0" borderId="0" xfId="2" applyFont="1"/>
    <xf numFmtId="0" fontId="8" fillId="0" borderId="0" xfId="2" applyFont="1" applyAlignment="1">
      <alignment horizontal="right"/>
    </xf>
    <xf numFmtId="4" fontId="8" fillId="0" borderId="2" xfId="2" applyNumberFormat="1" applyFont="1" applyBorder="1"/>
    <xf numFmtId="0" fontId="12" fillId="0" borderId="0" xfId="2" applyFont="1" applyAlignment="1">
      <alignment horizontal="center" vertical="top"/>
    </xf>
    <xf numFmtId="0" fontId="12" fillId="0" borderId="0" xfId="2" applyFont="1" applyAlignment="1">
      <alignment vertical="top"/>
    </xf>
    <xf numFmtId="0" fontId="13" fillId="0" borderId="0" xfId="2" applyFont="1" applyAlignment="1">
      <alignment vertical="top"/>
    </xf>
    <xf numFmtId="4" fontId="13" fillId="0" borderId="0" xfId="2" applyNumberFormat="1" applyFont="1" applyAlignment="1">
      <alignment vertical="top"/>
    </xf>
    <xf numFmtId="0" fontId="10" fillId="0" borderId="0" xfId="2" applyFont="1" applyAlignment="1">
      <alignment horizontal="center" vertical="top"/>
    </xf>
    <xf numFmtId="0" fontId="9" fillId="0" borderId="0" xfId="2" applyFont="1" applyAlignment="1">
      <alignment vertical="top" wrapText="1"/>
    </xf>
    <xf numFmtId="4" fontId="9" fillId="0" borderId="0" xfId="2" applyNumberFormat="1" applyFont="1" applyAlignment="1">
      <alignment vertical="top"/>
    </xf>
    <xf numFmtId="0" fontId="1" fillId="0" borderId="0" xfId="3" applyAlignment="1">
      <alignment vertical="top"/>
    </xf>
    <xf numFmtId="4" fontId="11" fillId="0" borderId="0" xfId="2" applyNumberFormat="1" applyFont="1" applyAlignment="1">
      <alignment horizontal="right"/>
    </xf>
    <xf numFmtId="4" fontId="11" fillId="0" borderId="0" xfId="2" applyNumberFormat="1" applyFont="1" applyAlignment="1">
      <alignment horizontal="left"/>
    </xf>
    <xf numFmtId="0" fontId="9" fillId="0" borderId="0" xfId="2" applyFont="1" applyAlignment="1">
      <alignment vertical="center"/>
    </xf>
    <xf numFmtId="4" fontId="9" fillId="0" borderId="0" xfId="2" applyNumberFormat="1" applyFont="1" applyAlignment="1">
      <alignment vertical="center"/>
    </xf>
    <xf numFmtId="0" fontId="8" fillId="0" borderId="0" xfId="2" applyFont="1" applyAlignment="1">
      <alignment vertical="top" wrapText="1"/>
    </xf>
    <xf numFmtId="4" fontId="8" fillId="0" borderId="2" xfId="2" applyNumberFormat="1" applyFont="1" applyBorder="1" applyAlignment="1">
      <alignment vertical="top"/>
    </xf>
    <xf numFmtId="0" fontId="11" fillId="0" borderId="0" xfId="3" applyFont="1" applyAlignment="1">
      <alignment horizontal="center"/>
    </xf>
    <xf numFmtId="0" fontId="11" fillId="0" borderId="0" xfId="3" applyFont="1"/>
    <xf numFmtId="4" fontId="8" fillId="0" borderId="3" xfId="2" applyNumberFormat="1" applyFont="1" applyBorder="1"/>
    <xf numFmtId="0" fontId="1" fillId="0" borderId="0" xfId="3" applyAlignment="1">
      <alignment horizontal="center"/>
    </xf>
    <xf numFmtId="4" fontId="1" fillId="0" borderId="0" xfId="3" applyNumberFormat="1"/>
  </cellXfs>
  <cellStyles count="4">
    <cellStyle name="Normale" xfId="0" builtinId="0"/>
    <cellStyle name="Normale 2" xfId="3" xr:uid="{24D256A4-F8B0-4DED-A173-D67167C1C4AB}"/>
    <cellStyle name="Normale 2 2" xfId="2" xr:uid="{3E304A56-7352-42C8-A8ED-FBDEC2CBEC31}"/>
    <cellStyle name="Percentual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9D4572-C10B-48CF-A6D5-8945D63BAFA6}">
  <dimension ref="A1:I167"/>
  <sheetViews>
    <sheetView tabSelected="1" topLeftCell="B1" workbookViewId="0">
      <selection activeCell="B9" sqref="B9"/>
    </sheetView>
  </sheetViews>
  <sheetFormatPr defaultRowHeight="15" outlineLevelRow="1" x14ac:dyDescent="0.25"/>
  <cols>
    <col min="1" max="1" width="0" hidden="1" customWidth="1"/>
    <col min="2" max="2" width="60.42578125" style="9" customWidth="1"/>
    <col min="3" max="4" width="13.28515625" style="5" bestFit="1" customWidth="1"/>
    <col min="5" max="5" width="12.28515625" style="5" bestFit="1" customWidth="1"/>
    <col min="6" max="6" width="8.85546875" style="5" bestFit="1" customWidth="1"/>
  </cols>
  <sheetData>
    <row r="1" spans="1:9" ht="46.5" customHeight="1" x14ac:dyDescent="0.25">
      <c r="A1" t="s">
        <v>0</v>
      </c>
      <c r="B1" s="1" t="s">
        <v>1</v>
      </c>
      <c r="C1" s="2" t="s">
        <v>2</v>
      </c>
      <c r="D1" s="2" t="s">
        <v>3</v>
      </c>
      <c r="E1" s="3" t="s">
        <v>4</v>
      </c>
      <c r="F1" s="2" t="s">
        <v>5</v>
      </c>
      <c r="G1" t="s">
        <v>6</v>
      </c>
      <c r="H1" t="s">
        <v>6</v>
      </c>
      <c r="I1" t="s">
        <v>6</v>
      </c>
    </row>
    <row r="4" spans="1:9" x14ac:dyDescent="0.25">
      <c r="B4" s="4" t="s">
        <v>7</v>
      </c>
    </row>
    <row r="6" spans="1:9" x14ac:dyDescent="0.25">
      <c r="B6" s="4" t="s">
        <v>8</v>
      </c>
    </row>
    <row r="7" spans="1:9" x14ac:dyDescent="0.25">
      <c r="B7" s="4"/>
    </row>
    <row r="8" spans="1:9" s="6" customFormat="1" ht="30" x14ac:dyDescent="0.25">
      <c r="B8" s="7" t="s">
        <v>9</v>
      </c>
      <c r="C8" s="8"/>
      <c r="D8" s="8"/>
      <c r="E8" s="8"/>
      <c r="F8" s="8"/>
    </row>
    <row r="10" spans="1:9" hidden="1" outlineLevel="1" x14ac:dyDescent="0.25">
      <c r="B10" s="9" t="s">
        <v>10</v>
      </c>
    </row>
    <row r="11" spans="1:9" hidden="1" outlineLevel="1" x14ac:dyDescent="0.25">
      <c r="B11" s="9" t="s">
        <v>11</v>
      </c>
      <c r="C11" s="10">
        <v>26072000</v>
      </c>
      <c r="D11" s="10">
        <v>23970696</v>
      </c>
      <c r="E11" s="10">
        <f>+C11-D11</f>
        <v>2101304</v>
      </c>
      <c r="F11" s="11">
        <f>+E11/D11</f>
        <v>8.7661367863494655E-2</v>
      </c>
    </row>
    <row r="12" spans="1:9" hidden="1" outlineLevel="1" x14ac:dyDescent="0.25">
      <c r="B12" s="9" t="s">
        <v>12</v>
      </c>
    </row>
    <row r="13" spans="1:9" hidden="1" outlineLevel="1" x14ac:dyDescent="0.25">
      <c r="B13" s="9" t="s">
        <v>13</v>
      </c>
    </row>
    <row r="14" spans="1:9" hidden="1" outlineLevel="1" x14ac:dyDescent="0.25">
      <c r="B14" s="9" t="s">
        <v>14</v>
      </c>
      <c r="C14" s="10">
        <v>26072000</v>
      </c>
      <c r="D14" s="10">
        <v>23970696</v>
      </c>
      <c r="E14" s="10">
        <f>+C14-D14</f>
        <v>2101304</v>
      </c>
      <c r="F14" s="10"/>
    </row>
    <row r="15" spans="1:9" hidden="1" outlineLevel="1" x14ac:dyDescent="0.25"/>
    <row r="16" spans="1:9" hidden="1" outlineLevel="1" x14ac:dyDescent="0.25">
      <c r="B16" s="9" t="s">
        <v>15</v>
      </c>
    </row>
    <row r="17" spans="2:6" hidden="1" outlineLevel="1" x14ac:dyDescent="0.25">
      <c r="B17" s="9" t="s">
        <v>16</v>
      </c>
    </row>
    <row r="18" spans="2:6" ht="30" hidden="1" outlineLevel="1" x14ac:dyDescent="0.25">
      <c r="B18" s="9" t="s">
        <v>17</v>
      </c>
      <c r="C18" s="10">
        <v>1632700</v>
      </c>
      <c r="D18" s="10">
        <v>1232700</v>
      </c>
      <c r="E18" s="10">
        <f>+C18-D18</f>
        <v>400000</v>
      </c>
      <c r="F18" s="11">
        <f>+E18/D18</f>
        <v>0.32449095481463452</v>
      </c>
    </row>
    <row r="19" spans="2:6" hidden="1" outlineLevel="1" x14ac:dyDescent="0.25">
      <c r="B19" s="9" t="s">
        <v>18</v>
      </c>
      <c r="C19" s="10">
        <v>1632700</v>
      </c>
      <c r="D19" s="10">
        <v>1232700</v>
      </c>
      <c r="E19" s="10">
        <f>+C19-D19</f>
        <v>400000</v>
      </c>
    </row>
    <row r="20" spans="2:6" hidden="1" outlineLevel="1" x14ac:dyDescent="0.25"/>
    <row r="21" spans="2:6" hidden="1" outlineLevel="1" x14ac:dyDescent="0.25">
      <c r="B21" s="9" t="s">
        <v>19</v>
      </c>
    </row>
    <row r="22" spans="2:6" hidden="1" outlineLevel="1" x14ac:dyDescent="0.25">
      <c r="B22" s="9" t="s">
        <v>20</v>
      </c>
    </row>
    <row r="23" spans="2:6" hidden="1" outlineLevel="1" x14ac:dyDescent="0.25">
      <c r="B23" s="9" t="s">
        <v>21</v>
      </c>
    </row>
    <row r="24" spans="2:6" hidden="1" outlineLevel="1" x14ac:dyDescent="0.25">
      <c r="B24" s="9" t="s">
        <v>22</v>
      </c>
    </row>
    <row r="25" spans="2:6" hidden="1" outlineLevel="1" x14ac:dyDescent="0.25">
      <c r="B25" s="9" t="s">
        <v>23</v>
      </c>
    </row>
    <row r="26" spans="2:6" hidden="1" outlineLevel="1" x14ac:dyDescent="0.25">
      <c r="B26" s="9" t="s">
        <v>24</v>
      </c>
    </row>
    <row r="27" spans="2:6" hidden="1" outlineLevel="1" x14ac:dyDescent="0.25"/>
    <row r="28" spans="2:6" hidden="1" outlineLevel="1" x14ac:dyDescent="0.25">
      <c r="B28" s="9" t="s">
        <v>25</v>
      </c>
    </row>
    <row r="29" spans="2:6" hidden="1" outlineLevel="1" x14ac:dyDescent="0.25">
      <c r="B29" s="9" t="s">
        <v>26</v>
      </c>
    </row>
    <row r="30" spans="2:6" hidden="1" outlineLevel="1" x14ac:dyDescent="0.25">
      <c r="B30" s="9" t="s">
        <v>27</v>
      </c>
    </row>
    <row r="31" spans="2:6" hidden="1" outlineLevel="1" x14ac:dyDescent="0.25">
      <c r="B31" s="9" t="s">
        <v>28</v>
      </c>
    </row>
    <row r="32" spans="2:6" hidden="1" outlineLevel="1" x14ac:dyDescent="0.25">
      <c r="B32" s="9" t="s">
        <v>29</v>
      </c>
    </row>
    <row r="33" spans="1:6" hidden="1" outlineLevel="1" x14ac:dyDescent="0.25">
      <c r="B33" s="9" t="s">
        <v>30</v>
      </c>
    </row>
    <row r="34" spans="1:6" ht="30" hidden="1" outlineLevel="1" x14ac:dyDescent="0.25">
      <c r="A34" t="s">
        <v>31</v>
      </c>
      <c r="B34" s="9" t="s">
        <v>32</v>
      </c>
      <c r="C34" s="10">
        <v>27704700</v>
      </c>
      <c r="D34" s="10">
        <v>25203396</v>
      </c>
      <c r="E34" s="10">
        <f>+C34-D34</f>
        <v>2501304</v>
      </c>
    </row>
    <row r="35" spans="1:6" hidden="1" outlineLevel="1" x14ac:dyDescent="0.25"/>
    <row r="36" spans="1:6" hidden="1" outlineLevel="1" x14ac:dyDescent="0.25">
      <c r="B36" s="9" t="s">
        <v>33</v>
      </c>
    </row>
    <row r="37" spans="1:6" hidden="1" outlineLevel="1" x14ac:dyDescent="0.25">
      <c r="B37" s="9" t="s">
        <v>34</v>
      </c>
    </row>
    <row r="38" spans="1:6" hidden="1" outlineLevel="1" x14ac:dyDescent="0.25">
      <c r="B38" s="9" t="s">
        <v>35</v>
      </c>
    </row>
    <row r="39" spans="1:6" hidden="1" outlineLevel="1" x14ac:dyDescent="0.25">
      <c r="B39" s="9" t="s">
        <v>36</v>
      </c>
    </row>
    <row r="40" spans="1:6" hidden="1" outlineLevel="1" x14ac:dyDescent="0.25">
      <c r="B40" s="9" t="s">
        <v>37</v>
      </c>
    </row>
    <row r="41" spans="1:6" hidden="1" outlineLevel="1" x14ac:dyDescent="0.25">
      <c r="B41" s="9" t="s">
        <v>38</v>
      </c>
    </row>
    <row r="42" spans="1:6" hidden="1" outlineLevel="1" x14ac:dyDescent="0.25">
      <c r="B42" s="9" t="s">
        <v>39</v>
      </c>
    </row>
    <row r="43" spans="1:6" hidden="1" outlineLevel="1" x14ac:dyDescent="0.25">
      <c r="B43" s="9" t="s">
        <v>40</v>
      </c>
    </row>
    <row r="44" spans="1:6" hidden="1" outlineLevel="1" x14ac:dyDescent="0.25">
      <c r="A44" t="s">
        <v>41</v>
      </c>
      <c r="B44" s="9" t="s">
        <v>42</v>
      </c>
    </row>
    <row r="45" spans="1:6" hidden="1" outlineLevel="1" x14ac:dyDescent="0.25">
      <c r="A45" t="s">
        <v>43</v>
      </c>
      <c r="B45" s="9" t="s">
        <v>44</v>
      </c>
    </row>
    <row r="46" spans="1:6" collapsed="1" x14ac:dyDescent="0.25"/>
    <row r="47" spans="1:6" hidden="1" outlineLevel="1" x14ac:dyDescent="0.25">
      <c r="A47" t="s">
        <v>45</v>
      </c>
      <c r="B47" s="9" t="s">
        <v>46</v>
      </c>
    </row>
    <row r="48" spans="1:6" collapsed="1" x14ac:dyDescent="0.25">
      <c r="A48" t="s">
        <v>47</v>
      </c>
      <c r="B48" s="12" t="s">
        <v>48</v>
      </c>
      <c r="C48" s="13">
        <v>27704700</v>
      </c>
      <c r="D48" s="13">
        <v>25203396</v>
      </c>
      <c r="E48" s="13">
        <f>+C48-D48</f>
        <v>2501304</v>
      </c>
      <c r="F48" s="14">
        <f>+E48/D48</f>
        <v>9.9244720830478556E-2</v>
      </c>
    </row>
    <row r="49" spans="1:6" x14ac:dyDescent="0.25">
      <c r="B49" s="15"/>
      <c r="C49" s="16"/>
      <c r="D49" s="16"/>
      <c r="E49" s="16"/>
      <c r="F49" s="17"/>
    </row>
    <row r="50" spans="1:6" x14ac:dyDescent="0.25">
      <c r="B50" s="18" t="s">
        <v>49</v>
      </c>
      <c r="C50" s="13"/>
      <c r="D50" s="13"/>
      <c r="E50" s="13"/>
      <c r="F50" s="19"/>
    </row>
    <row r="51" spans="1:6" x14ac:dyDescent="0.25">
      <c r="A51" t="s">
        <v>50</v>
      </c>
      <c r="B51" s="12" t="s">
        <v>49</v>
      </c>
      <c r="C51" s="13">
        <v>732000</v>
      </c>
      <c r="D51" s="13">
        <v>713500</v>
      </c>
      <c r="E51" s="13">
        <f>+C51-D51</f>
        <v>18500</v>
      </c>
      <c r="F51" s="14">
        <f>+E51/D51</f>
        <v>2.5928521373510861E-2</v>
      </c>
    </row>
    <row r="52" spans="1:6" x14ac:dyDescent="0.25">
      <c r="B52" s="15"/>
      <c r="C52" s="16"/>
      <c r="D52" s="16"/>
      <c r="E52" s="16"/>
      <c r="F52" s="17"/>
    </row>
    <row r="53" spans="1:6" x14ac:dyDescent="0.25">
      <c r="B53" s="18" t="s">
        <v>51</v>
      </c>
      <c r="C53" s="13"/>
      <c r="D53" s="13"/>
      <c r="E53" s="13"/>
      <c r="F53" s="19"/>
    </row>
    <row r="54" spans="1:6" x14ac:dyDescent="0.25">
      <c r="A54" t="s">
        <v>52</v>
      </c>
      <c r="B54" s="12" t="s">
        <v>53</v>
      </c>
      <c r="C54" s="13">
        <v>108400</v>
      </c>
      <c r="D54" s="13">
        <v>108200</v>
      </c>
      <c r="E54" s="13">
        <f>+C54-D54</f>
        <v>200</v>
      </c>
      <c r="F54" s="14">
        <f>+E54/D54</f>
        <v>1.8484288354898336E-3</v>
      </c>
    </row>
    <row r="55" spans="1:6" x14ac:dyDescent="0.25">
      <c r="B55" s="15"/>
      <c r="C55" s="16"/>
      <c r="D55" s="16"/>
      <c r="E55" s="16"/>
      <c r="F55" s="17"/>
    </row>
    <row r="56" spans="1:6" x14ac:dyDescent="0.25">
      <c r="B56" s="18" t="s">
        <v>54</v>
      </c>
      <c r="C56" s="13"/>
      <c r="D56" s="13"/>
      <c r="E56" s="13"/>
      <c r="F56" s="19"/>
    </row>
    <row r="57" spans="1:6" x14ac:dyDescent="0.25">
      <c r="A57" t="s">
        <v>55</v>
      </c>
      <c r="B57" s="15" t="s">
        <v>56</v>
      </c>
      <c r="C57" s="16">
        <v>69837</v>
      </c>
      <c r="D57" s="16">
        <v>59837</v>
      </c>
      <c r="E57" s="16">
        <f>+C57-D57</f>
        <v>10000</v>
      </c>
      <c r="F57" s="20">
        <f>+E57/D57</f>
        <v>0.16712067784146933</v>
      </c>
    </row>
    <row r="58" spans="1:6" ht="30" x14ac:dyDescent="0.25">
      <c r="A58" t="s">
        <v>57</v>
      </c>
      <c r="B58" s="15" t="s">
        <v>58</v>
      </c>
      <c r="C58" s="16">
        <v>742464</v>
      </c>
      <c r="D58" s="16">
        <v>536662</v>
      </c>
      <c r="E58" s="16">
        <f>+C58-D58</f>
        <v>205802</v>
      </c>
      <c r="F58" s="20">
        <f>+E58/D58</f>
        <v>0.38348532223261567</v>
      </c>
    </row>
    <row r="59" spans="1:6" x14ac:dyDescent="0.25">
      <c r="A59" t="s">
        <v>59</v>
      </c>
      <c r="B59" s="15" t="s">
        <v>60</v>
      </c>
      <c r="C59" s="16"/>
      <c r="D59" s="16"/>
      <c r="E59" s="16"/>
      <c r="F59" s="20"/>
    </row>
    <row r="60" spans="1:6" x14ac:dyDescent="0.25">
      <c r="A60" t="s">
        <v>61</v>
      </c>
      <c r="B60" s="15" t="s">
        <v>62</v>
      </c>
      <c r="C60" s="16">
        <v>10000</v>
      </c>
      <c r="D60" s="16">
        <v>10000</v>
      </c>
      <c r="E60" s="16">
        <f>+C60-D60</f>
        <v>0</v>
      </c>
      <c r="F60" s="20">
        <f>+E60/D60</f>
        <v>0</v>
      </c>
    </row>
    <row r="61" spans="1:6" x14ac:dyDescent="0.25">
      <c r="A61" t="s">
        <v>63</v>
      </c>
      <c r="B61" s="15" t="s">
        <v>64</v>
      </c>
      <c r="C61" s="16">
        <v>93380</v>
      </c>
      <c r="D61" s="16">
        <v>93380</v>
      </c>
      <c r="E61" s="16">
        <f>+C61-D61</f>
        <v>0</v>
      </c>
      <c r="F61" s="20">
        <f>+E61/D61</f>
        <v>0</v>
      </c>
    </row>
    <row r="62" spans="1:6" x14ac:dyDescent="0.25">
      <c r="A62" t="s">
        <v>65</v>
      </c>
      <c r="B62" s="15" t="s">
        <v>66</v>
      </c>
      <c r="C62" s="16">
        <v>267220</v>
      </c>
      <c r="D62" s="16">
        <v>359020</v>
      </c>
      <c r="E62" s="16">
        <f>+C62-D62</f>
        <v>-91800</v>
      </c>
      <c r="F62" s="20">
        <f>+E62/D62</f>
        <v>-0.25569606150075203</v>
      </c>
    </row>
    <row r="63" spans="1:6" x14ac:dyDescent="0.25">
      <c r="A63" t="s">
        <v>67</v>
      </c>
      <c r="B63" s="15" t="s">
        <v>68</v>
      </c>
      <c r="C63" s="16">
        <v>167975</v>
      </c>
      <c r="D63" s="16">
        <v>145700</v>
      </c>
      <c r="E63" s="16">
        <f>+C63-D63</f>
        <v>22275</v>
      </c>
      <c r="F63" s="20">
        <f>+E63/D63</f>
        <v>0.15288263555250514</v>
      </c>
    </row>
    <row r="64" spans="1:6" x14ac:dyDescent="0.25">
      <c r="A64" t="s">
        <v>69</v>
      </c>
      <c r="B64" s="12" t="s">
        <v>70</v>
      </c>
      <c r="C64" s="13">
        <v>1350876</v>
      </c>
      <c r="D64" s="13">
        <v>1204599</v>
      </c>
      <c r="E64" s="13">
        <f>+C64-D64</f>
        <v>146277</v>
      </c>
      <c r="F64" s="14">
        <f>+E64/D64</f>
        <v>0.12143211143293328</v>
      </c>
    </row>
    <row r="65" spans="1:6" x14ac:dyDescent="0.25">
      <c r="B65" s="15"/>
      <c r="C65" s="16"/>
      <c r="D65" s="16"/>
      <c r="E65" s="16"/>
      <c r="F65" s="17"/>
    </row>
    <row r="66" spans="1:6" x14ac:dyDescent="0.25">
      <c r="B66" s="18" t="s">
        <v>71</v>
      </c>
      <c r="C66" s="13"/>
      <c r="D66" s="13"/>
      <c r="E66" s="13"/>
      <c r="F66" s="19"/>
    </row>
    <row r="67" spans="1:6" x14ac:dyDescent="0.25">
      <c r="A67" t="s">
        <v>72</v>
      </c>
      <c r="B67" s="12" t="s">
        <v>71</v>
      </c>
      <c r="C67" s="13">
        <v>130000</v>
      </c>
      <c r="D67" s="13">
        <v>543062</v>
      </c>
      <c r="E67" s="13">
        <f>+C67-D67</f>
        <v>-413062</v>
      </c>
      <c r="F67" s="14">
        <f>+E67/D67</f>
        <v>-0.76061665150572122</v>
      </c>
    </row>
    <row r="68" spans="1:6" x14ac:dyDescent="0.25">
      <c r="B68" s="15"/>
      <c r="C68" s="16"/>
      <c r="D68" s="16"/>
      <c r="E68" s="16"/>
      <c r="F68" s="17"/>
    </row>
    <row r="69" spans="1:6" x14ac:dyDescent="0.25">
      <c r="A69" t="s">
        <v>73</v>
      </c>
      <c r="B69" s="12" t="s">
        <v>74</v>
      </c>
      <c r="C69" s="13">
        <v>30025976</v>
      </c>
      <c r="D69" s="13">
        <v>27772757</v>
      </c>
      <c r="E69" s="13">
        <f>+C69-D69</f>
        <v>2253219</v>
      </c>
      <c r="F69" s="14">
        <f>+E69/D69</f>
        <v>8.113054818432322E-2</v>
      </c>
    </row>
    <row r="70" spans="1:6" x14ac:dyDescent="0.25">
      <c r="B70" s="15"/>
      <c r="C70" s="16"/>
      <c r="D70" s="16"/>
      <c r="E70" s="16"/>
      <c r="F70" s="17"/>
    </row>
    <row r="71" spans="1:6" ht="30" x14ac:dyDescent="0.25">
      <c r="B71" s="12" t="s">
        <v>75</v>
      </c>
      <c r="C71" s="13"/>
      <c r="D71" s="13"/>
      <c r="E71" s="13"/>
      <c r="F71" s="19"/>
    </row>
    <row r="72" spans="1:6" ht="30" x14ac:dyDescent="0.25">
      <c r="B72" s="12" t="s">
        <v>76</v>
      </c>
      <c r="C72" s="13"/>
      <c r="D72" s="13"/>
      <c r="E72" s="13"/>
      <c r="F72" s="19"/>
    </row>
    <row r="73" spans="1:6" x14ac:dyDescent="0.25">
      <c r="B73" s="18" t="s">
        <v>77</v>
      </c>
      <c r="C73" s="13"/>
      <c r="D73" s="13"/>
      <c r="E73" s="13"/>
      <c r="F73" s="19"/>
    </row>
    <row r="74" spans="1:6" x14ac:dyDescent="0.25">
      <c r="B74" s="15" t="s">
        <v>78</v>
      </c>
      <c r="C74" s="16">
        <v>9913867</v>
      </c>
      <c r="D74" s="16">
        <v>10383670</v>
      </c>
      <c r="E74" s="16">
        <f>+C74-D74</f>
        <v>-469803</v>
      </c>
      <c r="F74" s="20">
        <f>+E74/D74</f>
        <v>-4.5244407805718014E-2</v>
      </c>
    </row>
    <row r="75" spans="1:6" x14ac:dyDescent="0.25">
      <c r="B75" s="15" t="s">
        <v>79</v>
      </c>
      <c r="C75" s="16">
        <v>184828</v>
      </c>
      <c r="D75" s="16"/>
      <c r="E75" s="16">
        <f>+C75-D75</f>
        <v>184828</v>
      </c>
      <c r="F75" s="17">
        <v>1</v>
      </c>
    </row>
    <row r="76" spans="1:6" x14ac:dyDescent="0.25">
      <c r="A76" t="s">
        <v>80</v>
      </c>
      <c r="B76" s="12" t="s">
        <v>81</v>
      </c>
      <c r="C76" s="13">
        <v>10098695</v>
      </c>
      <c r="D76" s="13">
        <v>10383670</v>
      </c>
      <c r="E76" s="13">
        <f>+C76-D76</f>
        <v>-284975</v>
      </c>
      <c r="F76" s="14">
        <f>+E76/D76</f>
        <v>-2.7444535506232381E-2</v>
      </c>
    </row>
    <row r="77" spans="1:6" x14ac:dyDescent="0.25">
      <c r="B77" s="15"/>
      <c r="C77" s="16"/>
      <c r="D77" s="16"/>
      <c r="E77" s="16"/>
      <c r="F77" s="17"/>
    </row>
    <row r="78" spans="1:6" x14ac:dyDescent="0.25">
      <c r="B78" s="15" t="s">
        <v>82</v>
      </c>
      <c r="C78" s="16"/>
      <c r="D78" s="16"/>
      <c r="E78" s="16"/>
      <c r="F78" s="17"/>
    </row>
    <row r="79" spans="1:6" x14ac:dyDescent="0.25">
      <c r="A79" t="s">
        <v>83</v>
      </c>
      <c r="B79" s="12" t="s">
        <v>82</v>
      </c>
      <c r="C79" s="13">
        <v>40124671</v>
      </c>
      <c r="D79" s="13">
        <v>38156427</v>
      </c>
      <c r="E79" s="13">
        <f>+C79-D79</f>
        <v>1968244</v>
      </c>
      <c r="F79" s="14">
        <f>+E79/D79</f>
        <v>5.1583551048949107E-2</v>
      </c>
    </row>
    <row r="80" spans="1:6" x14ac:dyDescent="0.25">
      <c r="B80" s="15"/>
      <c r="C80" s="16"/>
      <c r="D80" s="16"/>
      <c r="E80" s="16"/>
      <c r="F80" s="17"/>
    </row>
    <row r="81" spans="1:6" x14ac:dyDescent="0.25">
      <c r="B81" s="12" t="s">
        <v>84</v>
      </c>
      <c r="C81" s="13"/>
      <c r="D81" s="13"/>
      <c r="E81" s="13"/>
      <c r="F81" s="19"/>
    </row>
    <row r="82" spans="1:6" x14ac:dyDescent="0.25">
      <c r="B82" s="15"/>
      <c r="C82" s="16"/>
      <c r="D82" s="16"/>
      <c r="E82" s="16"/>
      <c r="F82" s="17"/>
    </row>
    <row r="83" spans="1:6" x14ac:dyDescent="0.25">
      <c r="B83" s="18" t="s">
        <v>85</v>
      </c>
      <c r="C83" s="13"/>
      <c r="D83" s="13"/>
      <c r="E83" s="13"/>
      <c r="F83" s="19"/>
    </row>
    <row r="84" spans="1:6" x14ac:dyDescent="0.25">
      <c r="B84" s="15" t="s">
        <v>86</v>
      </c>
      <c r="C84" s="16">
        <v>6613237</v>
      </c>
      <c r="D84" s="16">
        <v>6498382</v>
      </c>
      <c r="E84" s="16">
        <f>+C84-D84</f>
        <v>114855</v>
      </c>
      <c r="F84" s="20">
        <f>+E84/D84</f>
        <v>1.7674399565922719E-2</v>
      </c>
    </row>
    <row r="85" spans="1:6" x14ac:dyDescent="0.25">
      <c r="B85" s="15" t="s">
        <v>87</v>
      </c>
      <c r="C85" s="16">
        <v>557177</v>
      </c>
      <c r="D85" s="16">
        <v>480663</v>
      </c>
      <c r="E85" s="16">
        <f>+C85-D85</f>
        <v>76514</v>
      </c>
      <c r="F85" s="20">
        <f>+E85/D85</f>
        <v>0.15918429336146114</v>
      </c>
    </row>
    <row r="86" spans="1:6" x14ac:dyDescent="0.25">
      <c r="B86" s="15" t="s">
        <v>88</v>
      </c>
      <c r="C86" s="16">
        <v>4652755</v>
      </c>
      <c r="D86" s="16">
        <v>4377913</v>
      </c>
      <c r="E86" s="16">
        <f>+C86-D86</f>
        <v>274842</v>
      </c>
      <c r="F86" s="20">
        <f>+E86/D86</f>
        <v>6.2779228367489254E-2</v>
      </c>
    </row>
    <row r="87" spans="1:6" x14ac:dyDescent="0.25">
      <c r="B87" s="15" t="s">
        <v>89</v>
      </c>
      <c r="C87" s="16">
        <v>19287</v>
      </c>
      <c r="D87" s="16">
        <v>19287</v>
      </c>
      <c r="E87" s="16">
        <f>+C87-D87</f>
        <v>0</v>
      </c>
      <c r="F87" s="20">
        <f>+E87/D87</f>
        <v>0</v>
      </c>
    </row>
    <row r="88" spans="1:6" x14ac:dyDescent="0.25">
      <c r="B88" s="15" t="s">
        <v>90</v>
      </c>
      <c r="C88" s="16"/>
      <c r="D88" s="16"/>
      <c r="E88" s="16"/>
      <c r="F88" s="17"/>
    </row>
    <row r="89" spans="1:6" x14ac:dyDescent="0.25">
      <c r="A89" t="s">
        <v>91</v>
      </c>
      <c r="B89" s="12" t="s">
        <v>92</v>
      </c>
      <c r="C89" s="13">
        <v>11842456</v>
      </c>
      <c r="D89" s="13">
        <v>11376245</v>
      </c>
      <c r="E89" s="13">
        <f>+C89-D89</f>
        <v>466211</v>
      </c>
      <c r="F89" s="14">
        <f>+E89/D89</f>
        <v>4.0981097013997152E-2</v>
      </c>
    </row>
    <row r="90" spans="1:6" x14ac:dyDescent="0.25">
      <c r="B90" s="15"/>
      <c r="C90" s="16"/>
      <c r="D90" s="16"/>
      <c r="E90" s="16"/>
      <c r="F90" s="17"/>
    </row>
    <row r="91" spans="1:6" x14ac:dyDescent="0.25">
      <c r="B91" s="18" t="s">
        <v>93</v>
      </c>
      <c r="C91" s="13"/>
      <c r="D91" s="13"/>
      <c r="E91" s="13"/>
      <c r="F91" s="19"/>
    </row>
    <row r="92" spans="1:6" x14ac:dyDescent="0.25">
      <c r="B92" s="15" t="s">
        <v>94</v>
      </c>
      <c r="C92" s="16">
        <v>3937780</v>
      </c>
      <c r="D92" s="16">
        <v>3748780</v>
      </c>
      <c r="E92" s="16">
        <f t="shared" ref="E92:E101" si="0">+C92-D92</f>
        <v>189000</v>
      </c>
      <c r="F92" s="20">
        <f t="shared" ref="F92:F101" si="1">+E92/D92</f>
        <v>5.041640213616163E-2</v>
      </c>
    </row>
    <row r="93" spans="1:6" x14ac:dyDescent="0.25">
      <c r="B93" s="15" t="s">
        <v>95</v>
      </c>
      <c r="C93" s="16">
        <v>123400</v>
      </c>
      <c r="D93" s="16">
        <v>122200</v>
      </c>
      <c r="E93" s="16">
        <f t="shared" si="0"/>
        <v>1200</v>
      </c>
      <c r="F93" s="20">
        <f t="shared" si="1"/>
        <v>9.8199672667757774E-3</v>
      </c>
    </row>
    <row r="94" spans="1:6" x14ac:dyDescent="0.25">
      <c r="B94" s="15" t="s">
        <v>96</v>
      </c>
      <c r="C94" s="16">
        <v>174695</v>
      </c>
      <c r="D94" s="16">
        <v>187795</v>
      </c>
      <c r="E94" s="16">
        <f t="shared" si="0"/>
        <v>-13100</v>
      </c>
      <c r="F94" s="20">
        <f t="shared" si="1"/>
        <v>-6.9756915785830292E-2</v>
      </c>
    </row>
    <row r="95" spans="1:6" x14ac:dyDescent="0.25">
      <c r="B95" s="15" t="s">
        <v>97</v>
      </c>
      <c r="C95" s="16">
        <v>720811</v>
      </c>
      <c r="D95" s="16">
        <v>739533</v>
      </c>
      <c r="E95" s="16">
        <f t="shared" si="0"/>
        <v>-18722</v>
      </c>
      <c r="F95" s="20">
        <f t="shared" si="1"/>
        <v>-2.5315976433776449E-2</v>
      </c>
    </row>
    <row r="96" spans="1:6" x14ac:dyDescent="0.25">
      <c r="B96" s="15" t="s">
        <v>98</v>
      </c>
      <c r="C96" s="16">
        <v>134300</v>
      </c>
      <c r="D96" s="16">
        <v>146800</v>
      </c>
      <c r="E96" s="16">
        <f t="shared" si="0"/>
        <v>-12500</v>
      </c>
      <c r="F96" s="20">
        <f t="shared" si="1"/>
        <v>-8.5149863760217978E-2</v>
      </c>
    </row>
    <row r="97" spans="1:6" x14ac:dyDescent="0.25">
      <c r="B97" s="15" t="s">
        <v>99</v>
      </c>
      <c r="C97" s="16">
        <v>6274</v>
      </c>
      <c r="D97" s="16">
        <v>6252</v>
      </c>
      <c r="E97" s="16">
        <f t="shared" si="0"/>
        <v>22</v>
      </c>
      <c r="F97" s="20">
        <f t="shared" si="1"/>
        <v>3.5188739603326936E-3</v>
      </c>
    </row>
    <row r="98" spans="1:6" x14ac:dyDescent="0.25">
      <c r="B98" s="15"/>
      <c r="C98" s="16"/>
      <c r="D98" s="16"/>
      <c r="E98" s="16"/>
      <c r="F98" s="20"/>
    </row>
    <row r="99" spans="1:6" x14ac:dyDescent="0.25">
      <c r="B99" s="15" t="s">
        <v>100</v>
      </c>
      <c r="C99" s="16">
        <v>4420000</v>
      </c>
      <c r="D99" s="16">
        <v>2700000</v>
      </c>
      <c r="E99" s="16">
        <f t="shared" si="0"/>
        <v>1720000</v>
      </c>
      <c r="F99" s="20">
        <f t="shared" si="1"/>
        <v>0.63703703703703707</v>
      </c>
    </row>
    <row r="100" spans="1:6" x14ac:dyDescent="0.25">
      <c r="B100" s="15" t="s">
        <v>101</v>
      </c>
      <c r="C100" s="16">
        <v>1626059</v>
      </c>
      <c r="D100" s="16">
        <v>1556718</v>
      </c>
      <c r="E100" s="16">
        <f t="shared" si="0"/>
        <v>69341</v>
      </c>
      <c r="F100" s="20">
        <f t="shared" si="1"/>
        <v>4.4543070742420914E-2</v>
      </c>
    </row>
    <row r="101" spans="1:6" x14ac:dyDescent="0.25">
      <c r="B101" s="15" t="s">
        <v>102</v>
      </c>
      <c r="C101" s="16">
        <v>37396</v>
      </c>
      <c r="D101" s="16">
        <v>37067</v>
      </c>
      <c r="E101" s="16">
        <f t="shared" si="0"/>
        <v>329</v>
      </c>
      <c r="F101" s="20">
        <f t="shared" si="1"/>
        <v>8.875819462055198E-3</v>
      </c>
    </row>
    <row r="102" spans="1:6" x14ac:dyDescent="0.25">
      <c r="B102" s="15" t="s">
        <v>103</v>
      </c>
      <c r="C102" s="16"/>
      <c r="D102" s="16"/>
      <c r="E102" s="16"/>
      <c r="F102" s="20"/>
    </row>
    <row r="103" spans="1:6" x14ac:dyDescent="0.25">
      <c r="B103" s="15" t="s">
        <v>104</v>
      </c>
      <c r="C103" s="16">
        <v>642178</v>
      </c>
      <c r="D103" s="16">
        <v>622100</v>
      </c>
      <c r="E103" s="16">
        <f>+C103-D103</f>
        <v>20078</v>
      </c>
      <c r="F103" s="20">
        <f>+E103/D103</f>
        <v>3.2274553930236295E-2</v>
      </c>
    </row>
    <row r="104" spans="1:6" x14ac:dyDescent="0.25">
      <c r="B104" s="15" t="s">
        <v>105</v>
      </c>
      <c r="C104" s="16">
        <v>132946</v>
      </c>
      <c r="D104" s="16">
        <v>129296</v>
      </c>
      <c r="E104" s="16">
        <f>+C104-D104</f>
        <v>3650</v>
      </c>
      <c r="F104" s="20">
        <f>+E104/D104</f>
        <v>2.8229798292290557E-2</v>
      </c>
    </row>
    <row r="105" spans="1:6" x14ac:dyDescent="0.25">
      <c r="B105" s="15" t="s">
        <v>106</v>
      </c>
      <c r="C105" s="16"/>
      <c r="D105" s="16">
        <v>10000</v>
      </c>
      <c r="E105" s="16">
        <f>+C105-D105</f>
        <v>-10000</v>
      </c>
      <c r="F105" s="20">
        <f>+E105/D105</f>
        <v>-1</v>
      </c>
    </row>
    <row r="106" spans="1:6" x14ac:dyDescent="0.25">
      <c r="A106" t="s">
        <v>107</v>
      </c>
      <c r="B106" s="12" t="s">
        <v>108</v>
      </c>
      <c r="C106" s="13">
        <v>11955839</v>
      </c>
      <c r="D106" s="13">
        <v>10006541</v>
      </c>
      <c r="E106" s="13">
        <f>+C106-D106</f>
        <v>1949298</v>
      </c>
      <c r="F106" s="14">
        <f>+E106/D106</f>
        <v>0.19480237976339676</v>
      </c>
    </row>
    <row r="107" spans="1:6" x14ac:dyDescent="0.25">
      <c r="B107" s="15"/>
      <c r="C107" s="16"/>
      <c r="D107" s="16"/>
      <c r="E107" s="16"/>
      <c r="F107" s="17"/>
    </row>
    <row r="108" spans="1:6" x14ac:dyDescent="0.25">
      <c r="B108" s="18" t="s">
        <v>109</v>
      </c>
      <c r="C108" s="13"/>
      <c r="D108" s="13"/>
      <c r="E108" s="13"/>
      <c r="F108" s="19"/>
    </row>
    <row r="109" spans="1:6" x14ac:dyDescent="0.25">
      <c r="B109" s="15" t="s">
        <v>110</v>
      </c>
      <c r="C109" s="16">
        <v>493066</v>
      </c>
      <c r="D109" s="16">
        <v>456455</v>
      </c>
      <c r="E109" s="16">
        <f t="shared" ref="E109:E118" si="2">+C109-D109</f>
        <v>36611</v>
      </c>
      <c r="F109" s="20">
        <f t="shared" ref="F109:F118" si="3">+E109/D109</f>
        <v>8.0207249345499554E-2</v>
      </c>
    </row>
    <row r="110" spans="1:6" x14ac:dyDescent="0.25">
      <c r="B110" s="15" t="s">
        <v>111</v>
      </c>
      <c r="C110" s="16">
        <v>116889</v>
      </c>
      <c r="D110" s="16">
        <v>117889</v>
      </c>
      <c r="E110" s="16">
        <f t="shared" si="2"/>
        <v>-1000</v>
      </c>
      <c r="F110" s="20">
        <f t="shared" si="3"/>
        <v>-8.4825556243585069E-3</v>
      </c>
    </row>
    <row r="111" spans="1:6" x14ac:dyDescent="0.25">
      <c r="B111" s="15" t="s">
        <v>112</v>
      </c>
      <c r="C111" s="16">
        <v>133177</v>
      </c>
      <c r="D111" s="16">
        <v>136055</v>
      </c>
      <c r="E111" s="16">
        <f t="shared" si="2"/>
        <v>-2878</v>
      </c>
      <c r="F111" s="20">
        <f t="shared" si="3"/>
        <v>-2.1153210098857081E-2</v>
      </c>
    </row>
    <row r="112" spans="1:6" x14ac:dyDescent="0.25">
      <c r="B112" s="15" t="s">
        <v>113</v>
      </c>
      <c r="C112" s="16">
        <v>101879</v>
      </c>
      <c r="D112" s="16">
        <v>92904</v>
      </c>
      <c r="E112" s="16">
        <f t="shared" si="2"/>
        <v>8975</v>
      </c>
      <c r="F112" s="20">
        <f t="shared" si="3"/>
        <v>9.6605097735296644E-2</v>
      </c>
    </row>
    <row r="113" spans="1:6" x14ac:dyDescent="0.25">
      <c r="B113" s="15" t="s">
        <v>114</v>
      </c>
      <c r="C113" s="16">
        <v>171000</v>
      </c>
      <c r="D113" s="16">
        <v>186700</v>
      </c>
      <c r="E113" s="16">
        <f t="shared" si="2"/>
        <v>-15700</v>
      </c>
      <c r="F113" s="20">
        <f t="shared" si="3"/>
        <v>-8.4092126405998932E-2</v>
      </c>
    </row>
    <row r="114" spans="1:6" x14ac:dyDescent="0.25">
      <c r="B114" s="15" t="s">
        <v>115</v>
      </c>
      <c r="C114" s="16">
        <v>440225</v>
      </c>
      <c r="D114" s="16">
        <v>402583</v>
      </c>
      <c r="E114" s="16">
        <f t="shared" si="2"/>
        <v>37642</v>
      </c>
      <c r="F114" s="20">
        <f t="shared" si="3"/>
        <v>9.3501215898336487E-2</v>
      </c>
    </row>
    <row r="115" spans="1:6" x14ac:dyDescent="0.25">
      <c r="B115" s="15" t="s">
        <v>116</v>
      </c>
      <c r="C115" s="16">
        <v>91000</v>
      </c>
      <c r="D115" s="16">
        <v>91000</v>
      </c>
      <c r="E115" s="16">
        <f t="shared" si="2"/>
        <v>0</v>
      </c>
      <c r="F115" s="20">
        <f t="shared" si="3"/>
        <v>0</v>
      </c>
    </row>
    <row r="116" spans="1:6" x14ac:dyDescent="0.25">
      <c r="B116" s="15" t="s">
        <v>117</v>
      </c>
      <c r="C116" s="16">
        <v>812830</v>
      </c>
      <c r="D116" s="16">
        <v>874000</v>
      </c>
      <c r="E116" s="16">
        <f t="shared" si="2"/>
        <v>-61170</v>
      </c>
      <c r="F116" s="20">
        <f t="shared" si="3"/>
        <v>-6.9988558352402752E-2</v>
      </c>
    </row>
    <row r="117" spans="1:6" x14ac:dyDescent="0.25">
      <c r="B117" s="15" t="s">
        <v>118</v>
      </c>
      <c r="C117" s="16">
        <v>66484</v>
      </c>
      <c r="D117" s="16">
        <v>23353</v>
      </c>
      <c r="E117" s="16">
        <f t="shared" si="2"/>
        <v>43131</v>
      </c>
      <c r="F117" s="20">
        <f t="shared" si="3"/>
        <v>1.8469147432878004</v>
      </c>
    </row>
    <row r="118" spans="1:6" x14ac:dyDescent="0.25">
      <c r="A118" t="s">
        <v>119</v>
      </c>
      <c r="B118" s="12" t="s">
        <v>120</v>
      </c>
      <c r="C118" s="13">
        <v>2426550</v>
      </c>
      <c r="D118" s="13">
        <v>2380939</v>
      </c>
      <c r="E118" s="13">
        <f t="shared" si="2"/>
        <v>45611</v>
      </c>
      <c r="F118" s="14">
        <f t="shared" si="3"/>
        <v>1.9156727660809454E-2</v>
      </c>
    </row>
    <row r="119" spans="1:6" x14ac:dyDescent="0.25">
      <c r="B119" s="12"/>
      <c r="C119" s="13"/>
      <c r="D119" s="13"/>
      <c r="E119" s="13"/>
      <c r="F119" s="19"/>
    </row>
    <row r="120" spans="1:6" x14ac:dyDescent="0.25">
      <c r="A120" t="s">
        <v>121</v>
      </c>
      <c r="B120" s="18" t="s">
        <v>122</v>
      </c>
      <c r="C120" s="13">
        <v>107023</v>
      </c>
      <c r="D120" s="13">
        <v>94485</v>
      </c>
      <c r="E120" s="13">
        <f>+C120-D120</f>
        <v>12538</v>
      </c>
      <c r="F120" s="14">
        <f>+E120/D120</f>
        <v>0.13269831190136</v>
      </c>
    </row>
    <row r="121" spans="1:6" x14ac:dyDescent="0.25">
      <c r="B121" s="15"/>
      <c r="C121" s="16"/>
      <c r="D121" s="16"/>
      <c r="E121" s="16"/>
      <c r="F121" s="17"/>
    </row>
    <row r="122" spans="1:6" x14ac:dyDescent="0.25">
      <c r="B122" s="18" t="s">
        <v>123</v>
      </c>
      <c r="C122" s="13"/>
      <c r="D122" s="13"/>
      <c r="E122" s="13"/>
      <c r="F122" s="19"/>
    </row>
    <row r="123" spans="1:6" x14ac:dyDescent="0.25">
      <c r="A123" t="s">
        <v>124</v>
      </c>
      <c r="B123" s="12" t="s">
        <v>123</v>
      </c>
      <c r="C123" s="13">
        <v>450000</v>
      </c>
      <c r="D123" s="13">
        <v>400000</v>
      </c>
      <c r="E123" s="13">
        <f>+C123-D123</f>
        <v>50000</v>
      </c>
      <c r="F123" s="14">
        <f>+E123/D123</f>
        <v>0.125</v>
      </c>
    </row>
    <row r="124" spans="1:6" x14ac:dyDescent="0.25">
      <c r="B124" s="15"/>
      <c r="C124" s="16"/>
      <c r="D124" s="16"/>
      <c r="E124" s="16"/>
      <c r="F124" s="17"/>
    </row>
    <row r="125" spans="1:6" x14ac:dyDescent="0.25">
      <c r="A125" t="s">
        <v>125</v>
      </c>
      <c r="B125" s="12" t="s">
        <v>126</v>
      </c>
      <c r="C125" s="13">
        <v>26781868</v>
      </c>
      <c r="D125" s="13">
        <v>24258210</v>
      </c>
      <c r="E125" s="13">
        <f>+C125-D125</f>
        <v>2523658</v>
      </c>
      <c r="F125" s="14">
        <f>+E125/D125</f>
        <v>0.10403315001395404</v>
      </c>
    </row>
    <row r="126" spans="1:6" x14ac:dyDescent="0.25">
      <c r="B126" s="15"/>
      <c r="C126" s="16"/>
      <c r="D126" s="16"/>
      <c r="E126" s="16"/>
      <c r="F126" s="17"/>
    </row>
    <row r="127" spans="1:6" x14ac:dyDescent="0.25">
      <c r="B127" s="12" t="s">
        <v>127</v>
      </c>
      <c r="C127" s="13"/>
      <c r="D127" s="13"/>
      <c r="E127" s="13"/>
      <c r="F127" s="19"/>
    </row>
    <row r="128" spans="1:6" x14ac:dyDescent="0.25">
      <c r="B128" s="15"/>
      <c r="C128" s="16"/>
      <c r="D128" s="16"/>
      <c r="E128" s="16"/>
      <c r="F128" s="17"/>
    </row>
    <row r="129" spans="1:6" x14ac:dyDescent="0.25">
      <c r="B129" s="18" t="s">
        <v>128</v>
      </c>
      <c r="C129" s="13"/>
      <c r="D129" s="13"/>
      <c r="E129" s="13"/>
      <c r="F129" s="19"/>
    </row>
    <row r="130" spans="1:6" x14ac:dyDescent="0.25">
      <c r="B130" s="15" t="s">
        <v>129</v>
      </c>
      <c r="C130" s="16">
        <v>2628590</v>
      </c>
      <c r="D130" s="16">
        <v>2909240</v>
      </c>
      <c r="E130" s="16">
        <f>+C130-D130</f>
        <v>-280650</v>
      </c>
      <c r="F130" s="20">
        <f>+E130/D130</f>
        <v>-9.6468493489708651E-2</v>
      </c>
    </row>
    <row r="131" spans="1:6" x14ac:dyDescent="0.25">
      <c r="B131" s="15" t="s">
        <v>130</v>
      </c>
      <c r="C131" s="16"/>
      <c r="D131" s="16"/>
      <c r="E131" s="16"/>
      <c r="F131" s="21"/>
    </row>
    <row r="132" spans="1:6" x14ac:dyDescent="0.25">
      <c r="B132" s="15" t="s">
        <v>131</v>
      </c>
      <c r="C132" s="16">
        <v>74500</v>
      </c>
      <c r="D132" s="16">
        <v>82500</v>
      </c>
      <c r="E132" s="16">
        <f>+C132-D132</f>
        <v>-8000</v>
      </c>
      <c r="F132" s="20">
        <f>+E132/D132</f>
        <v>-9.696969696969697E-2</v>
      </c>
    </row>
    <row r="133" spans="1:6" x14ac:dyDescent="0.25">
      <c r="A133" t="s">
        <v>132</v>
      </c>
      <c r="B133" s="12" t="s">
        <v>133</v>
      </c>
      <c r="C133" s="13">
        <v>2703090</v>
      </c>
      <c r="D133" s="13">
        <v>2991740</v>
      </c>
      <c r="E133" s="13">
        <f>+C133-D133</f>
        <v>-288650</v>
      </c>
      <c r="F133" s="14">
        <f>+E133/D133</f>
        <v>-9.6482314639641145E-2</v>
      </c>
    </row>
    <row r="134" spans="1:6" x14ac:dyDescent="0.25">
      <c r="B134" s="15"/>
      <c r="C134" s="16"/>
      <c r="D134" s="16"/>
      <c r="E134" s="16"/>
      <c r="F134" s="17"/>
    </row>
    <row r="135" spans="1:6" x14ac:dyDescent="0.25">
      <c r="B135" s="18" t="s">
        <v>134</v>
      </c>
      <c r="C135" s="13"/>
      <c r="D135" s="13"/>
      <c r="E135" s="13"/>
      <c r="F135" s="19"/>
    </row>
    <row r="136" spans="1:6" x14ac:dyDescent="0.25">
      <c r="B136" s="15" t="s">
        <v>129</v>
      </c>
      <c r="C136" s="16">
        <v>9201200</v>
      </c>
      <c r="D136" s="16">
        <v>9818450</v>
      </c>
      <c r="E136" s="16">
        <f>+C136-D136</f>
        <v>-617250</v>
      </c>
      <c r="F136" s="20">
        <f>+E136/D136</f>
        <v>-6.2866338373164812E-2</v>
      </c>
    </row>
    <row r="137" spans="1:6" x14ac:dyDescent="0.25">
      <c r="B137" s="15" t="s">
        <v>130</v>
      </c>
      <c r="C137" s="16"/>
      <c r="D137" s="16"/>
      <c r="E137" s="16"/>
      <c r="F137" s="20"/>
    </row>
    <row r="138" spans="1:6" x14ac:dyDescent="0.25">
      <c r="B138" s="15" t="s">
        <v>131</v>
      </c>
      <c r="C138" s="16">
        <v>505623</v>
      </c>
      <c r="D138" s="16">
        <v>235910</v>
      </c>
      <c r="E138" s="16">
        <f>+C138-D138</f>
        <v>269713</v>
      </c>
      <c r="F138" s="20">
        <f>+E138/D138</f>
        <v>1.1432876944597516</v>
      </c>
    </row>
    <row r="139" spans="1:6" x14ac:dyDescent="0.25">
      <c r="A139" t="s">
        <v>135</v>
      </c>
      <c r="B139" s="12" t="s">
        <v>136</v>
      </c>
      <c r="C139" s="13">
        <v>9706823</v>
      </c>
      <c r="D139" s="13">
        <v>10054360</v>
      </c>
      <c r="E139" s="13">
        <f>+C139-D139</f>
        <v>-347537</v>
      </c>
      <c r="F139" s="14">
        <f>+E139/D139</f>
        <v>-3.4565800309517461E-2</v>
      </c>
    </row>
    <row r="140" spans="1:6" x14ac:dyDescent="0.25">
      <c r="B140" s="15"/>
      <c r="C140" s="16"/>
      <c r="D140" s="16"/>
      <c r="E140" s="16"/>
      <c r="F140" s="17"/>
    </row>
    <row r="141" spans="1:6" x14ac:dyDescent="0.25">
      <c r="A141" t="s">
        <v>137</v>
      </c>
      <c r="B141" s="12" t="s">
        <v>138</v>
      </c>
      <c r="C141" s="13">
        <v>12409913</v>
      </c>
      <c r="D141" s="13">
        <v>13046100</v>
      </c>
      <c r="E141" s="13">
        <f>+C141-D141</f>
        <v>-636187</v>
      </c>
      <c r="F141" s="14">
        <f>+E141/D141</f>
        <v>-4.8764534995132648E-2</v>
      </c>
    </row>
    <row r="142" spans="1:6" x14ac:dyDescent="0.25">
      <c r="B142" s="15"/>
      <c r="C142" s="16"/>
      <c r="D142" s="16"/>
      <c r="E142" s="16"/>
      <c r="F142" s="17"/>
    </row>
    <row r="143" spans="1:6" x14ac:dyDescent="0.25">
      <c r="A143" t="s">
        <v>139</v>
      </c>
      <c r="B143" s="12" t="s">
        <v>140</v>
      </c>
      <c r="C143" s="13">
        <v>39191781</v>
      </c>
      <c r="D143" s="13">
        <v>37304310</v>
      </c>
      <c r="E143" s="13">
        <f>+C143-D143</f>
        <v>1887471</v>
      </c>
      <c r="F143" s="14">
        <f>+E143/D143</f>
        <v>5.0596593262279881E-2</v>
      </c>
    </row>
    <row r="144" spans="1:6" x14ac:dyDescent="0.25">
      <c r="B144" s="15"/>
      <c r="C144" s="16"/>
      <c r="D144" s="16"/>
      <c r="E144" s="16"/>
      <c r="F144" s="17"/>
    </row>
    <row r="145" spans="1:6" x14ac:dyDescent="0.25">
      <c r="B145" s="12" t="s">
        <v>141</v>
      </c>
      <c r="C145" s="13">
        <v>932890</v>
      </c>
      <c r="D145" s="13">
        <v>852117</v>
      </c>
      <c r="E145" s="13">
        <f>+C145-D145</f>
        <v>80773</v>
      </c>
      <c r="F145" s="14">
        <f>+E145/D145</f>
        <v>9.4790973540018572E-2</v>
      </c>
    </row>
    <row r="146" spans="1:6" x14ac:dyDescent="0.25">
      <c r="B146" s="12"/>
      <c r="C146" s="13"/>
      <c r="D146" s="13"/>
      <c r="E146" s="13"/>
      <c r="F146" s="19"/>
    </row>
    <row r="147" spans="1:6" x14ac:dyDescent="0.25">
      <c r="B147" s="12" t="s">
        <v>142</v>
      </c>
      <c r="C147" s="13"/>
      <c r="D147" s="13"/>
      <c r="E147" s="13"/>
      <c r="F147" s="19"/>
    </row>
    <row r="148" spans="1:6" x14ac:dyDescent="0.25">
      <c r="B148" s="15"/>
      <c r="C148" s="16"/>
      <c r="D148" s="16"/>
      <c r="E148" s="16"/>
      <c r="F148" s="17"/>
    </row>
    <row r="149" spans="1:6" x14ac:dyDescent="0.25">
      <c r="B149" s="18" t="s">
        <v>143</v>
      </c>
      <c r="C149" s="13"/>
      <c r="D149" s="13"/>
      <c r="E149" s="13"/>
      <c r="F149" s="19"/>
    </row>
    <row r="150" spans="1:6" x14ac:dyDescent="0.25">
      <c r="B150" s="15" t="s">
        <v>144</v>
      </c>
      <c r="C150" s="16"/>
      <c r="D150" s="16"/>
      <c r="E150" s="16"/>
      <c r="F150" s="17"/>
    </row>
    <row r="151" spans="1:6" x14ac:dyDescent="0.25">
      <c r="B151" s="15" t="s">
        <v>145</v>
      </c>
      <c r="C151" s="16">
        <v>6000</v>
      </c>
      <c r="D151" s="16">
        <v>37800</v>
      </c>
      <c r="E151" s="16">
        <f>+C151-D151</f>
        <v>-31800</v>
      </c>
      <c r="F151" s="20">
        <f>+E151/D151</f>
        <v>-0.84126984126984128</v>
      </c>
    </row>
    <row r="152" spans="1:6" x14ac:dyDescent="0.25">
      <c r="A152" t="s">
        <v>146</v>
      </c>
      <c r="B152" s="12" t="s">
        <v>147</v>
      </c>
      <c r="C152" s="13">
        <v>6000</v>
      </c>
      <c r="D152" s="13">
        <v>37800</v>
      </c>
      <c r="E152" s="13">
        <f>+C152-D152</f>
        <v>-31800</v>
      </c>
      <c r="F152" s="14">
        <f>+E152/D152</f>
        <v>-0.84126984126984128</v>
      </c>
    </row>
    <row r="153" spans="1:6" x14ac:dyDescent="0.25">
      <c r="B153" s="15"/>
      <c r="C153" s="16"/>
      <c r="D153" s="16"/>
      <c r="E153" s="16"/>
      <c r="F153" s="17"/>
    </row>
    <row r="154" spans="1:6" x14ac:dyDescent="0.25">
      <c r="B154" s="18" t="s">
        <v>148</v>
      </c>
      <c r="C154" s="13"/>
      <c r="D154" s="13"/>
      <c r="E154" s="13"/>
      <c r="F154" s="19"/>
    </row>
    <row r="155" spans="1:6" x14ac:dyDescent="0.25">
      <c r="B155" s="15" t="s">
        <v>149</v>
      </c>
      <c r="C155" s="16">
        <v>46600</v>
      </c>
      <c r="D155" s="16">
        <v>53850</v>
      </c>
      <c r="E155" s="16">
        <f>+C155-D155</f>
        <v>-7250</v>
      </c>
      <c r="F155" s="20">
        <f>+E155/D155</f>
        <v>-0.13463324048282266</v>
      </c>
    </row>
    <row r="156" spans="1:6" x14ac:dyDescent="0.25">
      <c r="B156" s="15" t="s">
        <v>150</v>
      </c>
      <c r="C156" s="16">
        <v>70100</v>
      </c>
      <c r="D156" s="16">
        <v>47800</v>
      </c>
      <c r="E156" s="16">
        <f>+C156-D156</f>
        <v>22300</v>
      </c>
      <c r="F156" s="20">
        <f>+E156/D156</f>
        <v>0.46652719665271969</v>
      </c>
    </row>
    <row r="157" spans="1:6" x14ac:dyDescent="0.25">
      <c r="A157" t="s">
        <v>151</v>
      </c>
      <c r="B157" s="12" t="s">
        <v>152</v>
      </c>
      <c r="C157" s="13">
        <v>116700</v>
      </c>
      <c r="D157" s="13">
        <v>101650</v>
      </c>
      <c r="E157" s="13">
        <f>+C157-D157</f>
        <v>15050</v>
      </c>
      <c r="F157" s="14">
        <f>+E157/D157</f>
        <v>0.14805705853418594</v>
      </c>
    </row>
    <row r="158" spans="1:6" x14ac:dyDescent="0.25">
      <c r="B158" s="15"/>
      <c r="C158" s="16"/>
      <c r="D158" s="16"/>
      <c r="E158" s="16"/>
      <c r="F158" s="17"/>
    </row>
    <row r="159" spans="1:6" x14ac:dyDescent="0.25">
      <c r="A159" t="s">
        <v>153</v>
      </c>
      <c r="B159" s="12" t="s">
        <v>154</v>
      </c>
      <c r="C159" s="13">
        <v>-110700</v>
      </c>
      <c r="D159" s="13">
        <v>-63850</v>
      </c>
      <c r="E159" s="13">
        <f>+C159-D159</f>
        <v>-46850</v>
      </c>
      <c r="F159" s="14">
        <f>+E159/D159</f>
        <v>0.73375097885669538</v>
      </c>
    </row>
    <row r="160" spans="1:6" x14ac:dyDescent="0.25">
      <c r="B160" s="15"/>
      <c r="C160" s="16"/>
      <c r="D160" s="16"/>
      <c r="E160" s="16"/>
      <c r="F160" s="17"/>
    </row>
    <row r="161" spans="2:6" x14ac:dyDescent="0.25">
      <c r="B161" s="15"/>
      <c r="C161" s="16"/>
      <c r="D161" s="16"/>
      <c r="E161" s="16"/>
      <c r="F161" s="17"/>
    </row>
    <row r="162" spans="2:6" x14ac:dyDescent="0.25">
      <c r="B162" s="12" t="s">
        <v>155</v>
      </c>
      <c r="C162" s="13"/>
      <c r="D162" s="13"/>
      <c r="E162" s="13"/>
      <c r="F162" s="19"/>
    </row>
    <row r="163" spans="2:6" x14ac:dyDescent="0.25">
      <c r="B163" s="18" t="s">
        <v>156</v>
      </c>
      <c r="C163" s="16"/>
      <c r="D163" s="16"/>
      <c r="E163" s="16"/>
      <c r="F163" s="17"/>
    </row>
    <row r="164" spans="2:6" x14ac:dyDescent="0.25">
      <c r="B164" s="15" t="s">
        <v>157</v>
      </c>
      <c r="C164" s="16">
        <v>822190</v>
      </c>
      <c r="D164" s="16">
        <v>788267</v>
      </c>
      <c r="E164" s="16">
        <f>+C164-D164</f>
        <v>33923</v>
      </c>
      <c r="F164" s="20">
        <f>+E164/D164</f>
        <v>4.3034910759932862E-2</v>
      </c>
    </row>
    <row r="165" spans="2:6" x14ac:dyDescent="0.25">
      <c r="B165" s="12" t="s">
        <v>158</v>
      </c>
      <c r="C165" s="13">
        <v>-822190</v>
      </c>
      <c r="D165" s="13">
        <v>-788267</v>
      </c>
      <c r="E165" s="13">
        <f>+C165-D165</f>
        <v>-33923</v>
      </c>
      <c r="F165" s="14">
        <f>+E165/D165</f>
        <v>4.3034910759932862E-2</v>
      </c>
    </row>
    <row r="166" spans="2:6" x14ac:dyDescent="0.25">
      <c r="B166" s="15"/>
      <c r="C166" s="16"/>
      <c r="D166" s="16"/>
      <c r="E166" s="16"/>
      <c r="F166" s="17"/>
    </row>
    <row r="167" spans="2:6" x14ac:dyDescent="0.25">
      <c r="B167" s="22" t="s">
        <v>159</v>
      </c>
      <c r="C167" s="23"/>
      <c r="D167" s="23"/>
      <c r="E167" s="23"/>
      <c r="F167" s="24"/>
    </row>
  </sheetData>
  <pageMargins left="0.51181102362204722" right="0.51181102362204722" top="0.35433070866141736" bottom="0.55118110236220474" header="0.31496062992125984" footer="0.31496062992125984"/>
  <pageSetup paperSize="9" scale="80" firstPageNumber="30" orientation="portrait" useFirstPageNumber="1" r:id="rId1"/>
  <headerFooter>
    <oddHeader>&amp;CConto Economico Riclassificato</oddHead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E87878-0835-46A7-A084-BAF1457B55EC}">
  <sheetPr>
    <tabColor theme="9" tint="0.39997558519241921"/>
  </sheetPr>
  <dimension ref="A1:E66"/>
  <sheetViews>
    <sheetView zoomScaleNormal="100" zoomScaleSheetLayoutView="100" workbookViewId="0">
      <selection activeCell="H10" sqref="H10"/>
    </sheetView>
  </sheetViews>
  <sheetFormatPr defaultRowHeight="15" x14ac:dyDescent="0.25"/>
  <cols>
    <col min="1" max="1" width="12.5703125" style="64" customWidth="1"/>
    <col min="2" max="2" width="2.85546875" style="29" customWidth="1"/>
    <col min="3" max="3" width="45.28515625" style="29" customWidth="1"/>
    <col min="4" max="5" width="16.28515625" style="65" customWidth="1"/>
    <col min="6" max="16384" width="9.140625" style="29"/>
  </cols>
  <sheetData>
    <row r="1" spans="1:5" ht="24.75" customHeight="1" x14ac:dyDescent="0.25">
      <c r="A1" s="25" t="s">
        <v>160</v>
      </c>
      <c r="B1" s="26"/>
      <c r="C1" s="27" t="s">
        <v>161</v>
      </c>
      <c r="D1" s="28" t="s">
        <v>162</v>
      </c>
      <c r="E1" s="28" t="s">
        <v>163</v>
      </c>
    </row>
    <row r="2" spans="1:5" x14ac:dyDescent="0.25">
      <c r="A2" s="30"/>
      <c r="B2" s="31"/>
      <c r="C2" s="32"/>
      <c r="D2" s="33"/>
      <c r="E2" s="33"/>
    </row>
    <row r="3" spans="1:5" x14ac:dyDescent="0.25">
      <c r="A3" s="34">
        <v>1110104</v>
      </c>
      <c r="B3" s="35"/>
      <c r="C3" s="35" t="s">
        <v>164</v>
      </c>
      <c r="D3" s="36">
        <f>SUM(D4:D7)</f>
        <v>55000</v>
      </c>
      <c r="E3" s="36">
        <f>SUM(E4:E7)</f>
        <v>55000</v>
      </c>
    </row>
    <row r="4" spans="1:5" x14ac:dyDescent="0.25">
      <c r="A4" s="37"/>
      <c r="B4" s="38"/>
      <c r="C4" s="39" t="s">
        <v>165</v>
      </c>
      <c r="D4" s="40">
        <v>12000</v>
      </c>
      <c r="E4" s="40">
        <v>12000</v>
      </c>
    </row>
    <row r="5" spans="1:5" x14ac:dyDescent="0.25">
      <c r="A5" s="37"/>
      <c r="B5" s="38"/>
      <c r="C5" s="39" t="s">
        <v>166</v>
      </c>
      <c r="D5" s="40">
        <v>13000</v>
      </c>
      <c r="E5" s="40">
        <v>13000</v>
      </c>
    </row>
    <row r="6" spans="1:5" x14ac:dyDescent="0.25">
      <c r="A6" s="37"/>
      <c r="B6" s="38"/>
      <c r="C6" s="39" t="s">
        <v>167</v>
      </c>
      <c r="D6" s="40">
        <v>30000</v>
      </c>
      <c r="E6" s="40">
        <v>0</v>
      </c>
    </row>
    <row r="7" spans="1:5" x14ac:dyDescent="0.25">
      <c r="A7" s="37"/>
      <c r="B7" s="38"/>
      <c r="C7" s="39" t="s">
        <v>168</v>
      </c>
      <c r="D7" s="40">
        <v>0</v>
      </c>
      <c r="E7" s="40">
        <v>30000</v>
      </c>
    </row>
    <row r="8" spans="1:5" x14ac:dyDescent="0.25">
      <c r="A8" s="41"/>
      <c r="B8" s="38"/>
      <c r="C8" s="39"/>
      <c r="D8" s="40"/>
      <c r="E8" s="40"/>
    </row>
    <row r="9" spans="1:5" x14ac:dyDescent="0.25">
      <c r="A9" s="34">
        <v>1110109</v>
      </c>
      <c r="B9" s="35"/>
      <c r="C9" s="35" t="s">
        <v>169</v>
      </c>
      <c r="D9" s="36">
        <v>0</v>
      </c>
      <c r="E9" s="36">
        <f>SUM(E10)</f>
        <v>399745</v>
      </c>
    </row>
    <row r="10" spans="1:5" x14ac:dyDescent="0.25">
      <c r="A10" s="34"/>
      <c r="B10" s="35"/>
      <c r="C10" s="39" t="s">
        <v>169</v>
      </c>
      <c r="D10" s="40">
        <v>0</v>
      </c>
      <c r="E10" s="40">
        <v>399745</v>
      </c>
    </row>
    <row r="11" spans="1:5" x14ac:dyDescent="0.25">
      <c r="A11" s="34"/>
      <c r="B11" s="35"/>
      <c r="C11" s="40"/>
      <c r="D11" s="40"/>
      <c r="E11" s="40"/>
    </row>
    <row r="12" spans="1:5" x14ac:dyDescent="0.25">
      <c r="A12" s="34">
        <v>1110118</v>
      </c>
      <c r="B12" s="35"/>
      <c r="C12" s="35" t="s">
        <v>170</v>
      </c>
      <c r="D12" s="36">
        <f>SUM(D13)</f>
        <v>120000</v>
      </c>
      <c r="E12" s="36">
        <f>SUM(E13)</f>
        <v>240000</v>
      </c>
    </row>
    <row r="13" spans="1:5" x14ac:dyDescent="0.25">
      <c r="A13" s="42"/>
      <c r="B13" s="35"/>
      <c r="C13" s="39" t="s">
        <v>170</v>
      </c>
      <c r="D13" s="40">
        <v>120000</v>
      </c>
      <c r="E13" s="40">
        <v>240000</v>
      </c>
    </row>
    <row r="14" spans="1:5" x14ac:dyDescent="0.25">
      <c r="A14" s="34"/>
      <c r="B14" s="35"/>
      <c r="C14" s="43"/>
      <c r="D14" s="40"/>
      <c r="E14" s="40"/>
    </row>
    <row r="15" spans="1:5" x14ac:dyDescent="0.25">
      <c r="A15" s="34">
        <v>1110121</v>
      </c>
      <c r="B15" s="35"/>
      <c r="C15" s="35" t="s">
        <v>171</v>
      </c>
      <c r="D15" s="36">
        <f>SUM(D16:D18)</f>
        <v>4500</v>
      </c>
      <c r="E15" s="36">
        <f>SUM(E16:E18)</f>
        <v>4500</v>
      </c>
    </row>
    <row r="16" spans="1:5" x14ac:dyDescent="0.25">
      <c r="A16" s="42"/>
      <c r="B16" s="35"/>
      <c r="C16" s="39" t="s">
        <v>172</v>
      </c>
      <c r="D16" s="40">
        <v>1500</v>
      </c>
      <c r="E16" s="40">
        <v>1500</v>
      </c>
    </row>
    <row r="17" spans="1:5" x14ac:dyDescent="0.25">
      <c r="A17" s="42"/>
      <c r="B17" s="35"/>
      <c r="C17" s="39" t="s">
        <v>173</v>
      </c>
      <c r="D17" s="40">
        <v>1000</v>
      </c>
      <c r="E17" s="40">
        <v>1000</v>
      </c>
    </row>
    <row r="18" spans="1:5" x14ac:dyDescent="0.25">
      <c r="A18" s="42"/>
      <c r="B18" s="35"/>
      <c r="C18" s="39" t="s">
        <v>174</v>
      </c>
      <c r="D18" s="40">
        <v>2000</v>
      </c>
      <c r="E18" s="40">
        <v>2000</v>
      </c>
    </row>
    <row r="19" spans="1:5" x14ac:dyDescent="0.25">
      <c r="A19" s="34"/>
      <c r="B19" s="35"/>
      <c r="C19" s="43"/>
      <c r="D19" s="40"/>
      <c r="E19" s="40"/>
    </row>
    <row r="20" spans="1:5" x14ac:dyDescent="0.25">
      <c r="A20" s="34">
        <v>1110124</v>
      </c>
      <c r="B20" s="35"/>
      <c r="C20" s="35" t="s">
        <v>175</v>
      </c>
      <c r="D20" s="36">
        <f>SUM(D21:D22)</f>
        <v>35000</v>
      </c>
      <c r="E20" s="36">
        <f>SUM(E21:E22)</f>
        <v>50000</v>
      </c>
    </row>
    <row r="21" spans="1:5" x14ac:dyDescent="0.25">
      <c r="A21" s="42"/>
      <c r="B21" s="35"/>
      <c r="C21" s="44" t="s">
        <v>175</v>
      </c>
      <c r="D21" s="40">
        <v>20000</v>
      </c>
      <c r="E21" s="40">
        <v>35000</v>
      </c>
    </row>
    <row r="22" spans="1:5" x14ac:dyDescent="0.25">
      <c r="A22" s="42"/>
      <c r="B22" s="35"/>
      <c r="C22" s="39" t="s">
        <v>176</v>
      </c>
      <c r="D22" s="40">
        <v>15000</v>
      </c>
      <c r="E22" s="40">
        <v>15000</v>
      </c>
    </row>
    <row r="23" spans="1:5" x14ac:dyDescent="0.25">
      <c r="A23" s="34"/>
      <c r="B23" s="35"/>
      <c r="C23" s="39"/>
      <c r="D23" s="40"/>
      <c r="E23" s="40"/>
    </row>
    <row r="24" spans="1:5" x14ac:dyDescent="0.25">
      <c r="A24" s="34">
        <v>1110127</v>
      </c>
      <c r="B24" s="35"/>
      <c r="C24" s="35" t="s">
        <v>177</v>
      </c>
      <c r="D24" s="36">
        <f>SUM(D25:D26)</f>
        <v>0</v>
      </c>
      <c r="E24" s="36">
        <f>SUM(E25:E26)</f>
        <v>800000</v>
      </c>
    </row>
    <row r="25" spans="1:5" x14ac:dyDescent="0.25">
      <c r="A25" s="42"/>
      <c r="B25" s="35"/>
      <c r="C25" s="39" t="s">
        <v>178</v>
      </c>
      <c r="D25" s="43">
        <v>0</v>
      </c>
      <c r="E25" s="43">
        <v>300000</v>
      </c>
    </row>
    <row r="26" spans="1:5" x14ac:dyDescent="0.25">
      <c r="A26" s="42"/>
      <c r="B26" s="35"/>
      <c r="C26" s="39" t="s">
        <v>179</v>
      </c>
      <c r="D26" s="40">
        <v>0</v>
      </c>
      <c r="E26" s="40">
        <v>500000</v>
      </c>
    </row>
    <row r="27" spans="1:5" x14ac:dyDescent="0.25">
      <c r="A27" s="34" t="s">
        <v>6</v>
      </c>
      <c r="B27" s="35"/>
      <c r="C27" s="39"/>
      <c r="D27" s="40"/>
      <c r="E27" s="40"/>
    </row>
    <row r="28" spans="1:5" x14ac:dyDescent="0.25">
      <c r="A28" s="34">
        <v>1110130</v>
      </c>
      <c r="B28" s="35"/>
      <c r="C28" s="35" t="s">
        <v>180</v>
      </c>
      <c r="D28" s="36">
        <f>SUM(D29:D33)</f>
        <v>154480</v>
      </c>
      <c r="E28" s="36">
        <f>SUM(E29:E33)</f>
        <v>54000</v>
      </c>
    </row>
    <row r="29" spans="1:5" x14ac:dyDescent="0.25">
      <c r="A29" s="42" t="s">
        <v>6</v>
      </c>
      <c r="B29" s="35"/>
      <c r="C29" s="39" t="s">
        <v>181</v>
      </c>
      <c r="D29" s="40">
        <v>30000</v>
      </c>
      <c r="E29" s="40">
        <v>20000</v>
      </c>
    </row>
    <row r="30" spans="1:5" x14ac:dyDescent="0.25">
      <c r="A30" s="42"/>
      <c r="B30" s="35"/>
      <c r="C30" s="39" t="s">
        <v>182</v>
      </c>
      <c r="D30" s="40">
        <f>21228+1772</f>
        <v>23000</v>
      </c>
      <c r="E30" s="40">
        <v>0</v>
      </c>
    </row>
    <row r="31" spans="1:5" x14ac:dyDescent="0.25">
      <c r="A31" s="42"/>
      <c r="B31" s="35"/>
      <c r="C31" s="39" t="s">
        <v>183</v>
      </c>
      <c r="D31" s="40">
        <v>41480</v>
      </c>
      <c r="E31" s="40">
        <v>0</v>
      </c>
    </row>
    <row r="32" spans="1:5" x14ac:dyDescent="0.25">
      <c r="A32" s="42"/>
      <c r="B32" s="35"/>
      <c r="C32" s="39" t="s">
        <v>184</v>
      </c>
      <c r="D32" s="40">
        <v>60000</v>
      </c>
      <c r="E32" s="40">
        <v>0</v>
      </c>
    </row>
    <row r="33" spans="1:5" x14ac:dyDescent="0.25">
      <c r="A33" s="42"/>
      <c r="B33" s="35"/>
      <c r="C33" s="39" t="s">
        <v>185</v>
      </c>
      <c r="D33" s="40">
        <v>0</v>
      </c>
      <c r="E33" s="40">
        <v>34000</v>
      </c>
    </row>
    <row r="34" spans="1:5" x14ac:dyDescent="0.25">
      <c r="A34" s="34"/>
      <c r="B34" s="35"/>
      <c r="C34" s="45" t="s">
        <v>186</v>
      </c>
      <c r="D34" s="46">
        <f>D28+D24+D20+D15++D9+D3+D12</f>
        <v>368980</v>
      </c>
      <c r="E34" s="46">
        <f>E28+E24+E20+E15++E9+E3+E12</f>
        <v>1603245</v>
      </c>
    </row>
    <row r="35" spans="1:5" x14ac:dyDescent="0.25">
      <c r="A35" s="47"/>
      <c r="B35" s="48"/>
      <c r="C35" s="49"/>
      <c r="D35" s="50"/>
      <c r="E35" s="50"/>
    </row>
    <row r="36" spans="1:5" x14ac:dyDescent="0.25">
      <c r="A36" s="34">
        <v>1110200</v>
      </c>
      <c r="B36" s="35"/>
      <c r="C36" s="35" t="s">
        <v>187</v>
      </c>
      <c r="D36" s="36">
        <f>SUM(D37:D39)</f>
        <v>25500</v>
      </c>
      <c r="E36" s="36">
        <f>SUM(E37:E39)</f>
        <v>28000</v>
      </c>
    </row>
    <row r="37" spans="1:5" s="54" customFormat="1" ht="25.5" x14ac:dyDescent="0.25">
      <c r="A37" s="51" t="s">
        <v>6</v>
      </c>
      <c r="B37" s="38"/>
      <c r="C37" s="52" t="s">
        <v>188</v>
      </c>
      <c r="D37" s="53">
        <v>25500</v>
      </c>
      <c r="E37" s="53">
        <v>0</v>
      </c>
    </row>
    <row r="38" spans="1:5" x14ac:dyDescent="0.25">
      <c r="A38" s="42"/>
      <c r="B38" s="35"/>
      <c r="C38" s="39" t="s">
        <v>189</v>
      </c>
      <c r="D38" s="40">
        <v>0</v>
      </c>
      <c r="E38" s="40">
        <v>25000</v>
      </c>
    </row>
    <row r="39" spans="1:5" x14ac:dyDescent="0.25">
      <c r="A39" s="42"/>
      <c r="B39" s="35"/>
      <c r="C39" s="39" t="s">
        <v>185</v>
      </c>
      <c r="D39" s="40">
        <v>0</v>
      </c>
      <c r="E39" s="40">
        <v>3000</v>
      </c>
    </row>
    <row r="40" spans="1:5" x14ac:dyDescent="0.25">
      <c r="A40" s="34"/>
      <c r="B40" s="35"/>
      <c r="C40" s="39"/>
      <c r="D40" s="40"/>
      <c r="E40" s="40"/>
    </row>
    <row r="41" spans="1:5" x14ac:dyDescent="0.25">
      <c r="A41" s="34">
        <v>1110203</v>
      </c>
      <c r="B41" s="35"/>
      <c r="C41" s="35" t="s">
        <v>190</v>
      </c>
      <c r="D41" s="36">
        <f>SUM(D42:D43)</f>
        <v>5000</v>
      </c>
      <c r="E41" s="36">
        <f>SUM(E42:E43)</f>
        <v>20000</v>
      </c>
    </row>
    <row r="42" spans="1:5" x14ac:dyDescent="0.25">
      <c r="A42" s="42"/>
      <c r="B42" s="35"/>
      <c r="C42" s="39" t="s">
        <v>191</v>
      </c>
      <c r="D42" s="40">
        <v>5000</v>
      </c>
      <c r="E42" s="40">
        <v>0</v>
      </c>
    </row>
    <row r="43" spans="1:5" x14ac:dyDescent="0.25">
      <c r="A43" s="42"/>
      <c r="B43" s="35"/>
      <c r="C43" s="39" t="s">
        <v>192</v>
      </c>
      <c r="D43" s="40">
        <v>0</v>
      </c>
      <c r="E43" s="40">
        <v>20000</v>
      </c>
    </row>
    <row r="44" spans="1:5" x14ac:dyDescent="0.25">
      <c r="A44" s="34"/>
      <c r="B44" s="35"/>
      <c r="C44" s="55"/>
      <c r="D44" s="40"/>
      <c r="E44" s="40"/>
    </row>
    <row r="45" spans="1:5" x14ac:dyDescent="0.25">
      <c r="A45" s="34">
        <v>1110206</v>
      </c>
      <c r="B45" s="35"/>
      <c r="C45" s="35" t="s">
        <v>193</v>
      </c>
      <c r="D45" s="36">
        <f>SUM(D46)</f>
        <v>0</v>
      </c>
      <c r="E45" s="36">
        <f>SUM(E46)</f>
        <v>15000</v>
      </c>
    </row>
    <row r="46" spans="1:5" x14ac:dyDescent="0.25">
      <c r="A46" s="34"/>
      <c r="B46" s="35"/>
      <c r="C46" s="39" t="s">
        <v>194</v>
      </c>
      <c r="D46" s="40">
        <v>0</v>
      </c>
      <c r="E46" s="40">
        <v>15000</v>
      </c>
    </row>
    <row r="47" spans="1:5" x14ac:dyDescent="0.25">
      <c r="A47" s="42"/>
      <c r="B47" s="35"/>
      <c r="C47" s="56"/>
      <c r="D47" s="40"/>
      <c r="E47" s="40"/>
    </row>
    <row r="48" spans="1:5" x14ac:dyDescent="0.25">
      <c r="A48" s="42">
        <v>1110218</v>
      </c>
      <c r="B48" s="35"/>
      <c r="C48" s="35" t="s">
        <v>195</v>
      </c>
      <c r="D48" s="36">
        <f>SUM(D49)</f>
        <v>0</v>
      </c>
      <c r="E48" s="36">
        <f>SUM(E49)</f>
        <v>30000</v>
      </c>
    </row>
    <row r="49" spans="1:5" x14ac:dyDescent="0.25">
      <c r="A49" s="42"/>
      <c r="B49" s="35"/>
      <c r="C49" s="56" t="s">
        <v>196</v>
      </c>
      <c r="D49" s="40">
        <v>0</v>
      </c>
      <c r="E49" s="40">
        <v>30000</v>
      </c>
    </row>
    <row r="50" spans="1:5" x14ac:dyDescent="0.25">
      <c r="A50" s="42"/>
      <c r="B50" s="35"/>
      <c r="C50" s="56"/>
      <c r="D50" s="40"/>
      <c r="E50" s="40"/>
    </row>
    <row r="51" spans="1:5" x14ac:dyDescent="0.25">
      <c r="A51" s="34">
        <v>1110219</v>
      </c>
      <c r="B51" s="35"/>
      <c r="C51" s="35" t="s">
        <v>197</v>
      </c>
      <c r="D51" s="36">
        <f>SUM(D52:D55)</f>
        <v>220000</v>
      </c>
      <c r="E51" s="36">
        <f>SUM(E52:E55)</f>
        <v>90000</v>
      </c>
    </row>
    <row r="52" spans="1:5" x14ac:dyDescent="0.25">
      <c r="A52" s="42"/>
      <c r="B52" s="35"/>
      <c r="C52" s="39" t="s">
        <v>198</v>
      </c>
      <c r="D52" s="40">
        <v>35000</v>
      </c>
      <c r="E52" s="40">
        <v>35000</v>
      </c>
    </row>
    <row r="53" spans="1:5" x14ac:dyDescent="0.25">
      <c r="A53" s="42"/>
      <c r="B53" s="35"/>
      <c r="C53" s="39" t="s">
        <v>199</v>
      </c>
      <c r="D53" s="40">
        <v>55000</v>
      </c>
      <c r="E53" s="40">
        <v>55000</v>
      </c>
    </row>
    <row r="54" spans="1:5" x14ac:dyDescent="0.25">
      <c r="A54" s="42"/>
      <c r="B54" s="35"/>
      <c r="C54" s="39" t="s">
        <v>200</v>
      </c>
      <c r="D54" s="40">
        <v>100000</v>
      </c>
      <c r="E54" s="40">
        <v>0</v>
      </c>
    </row>
    <row r="55" spans="1:5" x14ac:dyDescent="0.25">
      <c r="A55" s="42"/>
      <c r="B55" s="35"/>
      <c r="C55" s="39" t="s">
        <v>201</v>
      </c>
      <c r="D55" s="40">
        <v>30000</v>
      </c>
      <c r="E55" s="40"/>
    </row>
    <row r="56" spans="1:5" x14ac:dyDescent="0.25">
      <c r="A56" s="34"/>
      <c r="B56" s="35"/>
      <c r="C56" s="39"/>
      <c r="D56" s="40"/>
      <c r="E56" s="40"/>
    </row>
    <row r="57" spans="1:5" x14ac:dyDescent="0.25">
      <c r="A57" s="34">
        <v>1110224</v>
      </c>
      <c r="B57" s="35"/>
      <c r="C57" s="35" t="s">
        <v>202</v>
      </c>
      <c r="D57" s="36">
        <f>D58+D59+D60</f>
        <v>155000</v>
      </c>
      <c r="E57" s="36">
        <f>E58+E59+E60</f>
        <v>100000</v>
      </c>
    </row>
    <row r="58" spans="1:5" x14ac:dyDescent="0.25">
      <c r="A58" s="42"/>
      <c r="B58" s="35"/>
      <c r="C58" s="57" t="s">
        <v>203</v>
      </c>
      <c r="D58" s="58">
        <v>50000</v>
      </c>
      <c r="E58" s="58">
        <v>50000</v>
      </c>
    </row>
    <row r="59" spans="1:5" x14ac:dyDescent="0.25">
      <c r="A59" s="42"/>
      <c r="B59" s="35"/>
      <c r="C59" s="57" t="s">
        <v>204</v>
      </c>
      <c r="D59" s="58">
        <v>25000</v>
      </c>
      <c r="E59" s="58">
        <v>50000</v>
      </c>
    </row>
    <row r="60" spans="1:5" x14ac:dyDescent="0.25">
      <c r="A60" s="42"/>
      <c r="B60" s="35"/>
      <c r="C60" s="57" t="s">
        <v>205</v>
      </c>
      <c r="D60" s="58">
        <v>80000</v>
      </c>
      <c r="E60" s="58">
        <v>0</v>
      </c>
    </row>
    <row r="61" spans="1:5" x14ac:dyDescent="0.25">
      <c r="A61" s="34"/>
      <c r="B61" s="35"/>
      <c r="C61" s="45" t="s">
        <v>206</v>
      </c>
      <c r="D61" s="46">
        <f>D57+D51+D45+D41+D36+D48</f>
        <v>405500</v>
      </c>
      <c r="E61" s="46">
        <f>E57+E51+E45+E41+E36+E48</f>
        <v>283000</v>
      </c>
    </row>
    <row r="62" spans="1:5" x14ac:dyDescent="0.25">
      <c r="A62" s="34"/>
      <c r="B62" s="35"/>
      <c r="C62" s="45"/>
      <c r="D62" s="46"/>
      <c r="E62" s="46"/>
    </row>
    <row r="63" spans="1:5" ht="28.5" customHeight="1" x14ac:dyDescent="0.25">
      <c r="A63" s="41">
        <v>1110306</v>
      </c>
      <c r="B63" s="38"/>
      <c r="C63" s="59" t="s">
        <v>207</v>
      </c>
      <c r="D63" s="60">
        <f>1037500+116600</f>
        <v>1154100</v>
      </c>
      <c r="E63" s="60">
        <v>0</v>
      </c>
    </row>
    <row r="64" spans="1:5" x14ac:dyDescent="0.25">
      <c r="A64" s="61"/>
      <c r="B64" s="62"/>
      <c r="C64" s="39"/>
      <c r="D64" s="40"/>
      <c r="E64" s="40"/>
    </row>
    <row r="65" spans="1:5" ht="15.75" thickBot="1" x14ac:dyDescent="0.3">
      <c r="A65" s="61"/>
      <c r="B65" s="62"/>
      <c r="C65" s="45" t="s">
        <v>208</v>
      </c>
      <c r="D65" s="63">
        <f>D63+D61+D34</f>
        <v>1928580</v>
      </c>
      <c r="E65" s="63">
        <f>E63+E61+E34</f>
        <v>1886245</v>
      </c>
    </row>
    <row r="66" spans="1:5" ht="15.75" thickTop="1" x14ac:dyDescent="0.25"/>
  </sheetData>
  <pageMargins left="0.31496062992125984" right="0.11811023622047245" top="0.74803149606299213" bottom="0.74803149606299213" header="0.31496062992125984" footer="0.31496062992125984"/>
  <pageSetup paperSize="9" scale="95" firstPageNumber="33" orientation="portrait" useFirstPageNumber="1" r:id="rId1"/>
  <headerFooter>
    <oddHeader>&amp;CPiano degli Investimenti</oddHeader>
    <oddFooter>&amp;C&amp;P</oddFooter>
  </headerFooter>
  <rowBreaks count="1" manualBreakCount="1">
    <brk id="5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PREV.2023 Conto Econ.Riclas</vt:lpstr>
      <vt:lpstr>PREV.2023 P.Investimenti</vt:lpstr>
      <vt:lpstr>'PREV.2023 Conto Econ.Riclas'!Titoli_stampa</vt:lpstr>
      <vt:lpstr>'PREV.2023 P.Investimenti'!Titoli_stampa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Bonini Patrizia</dc:creator>
  <cp:lastModifiedBy>Vezzani Enrica</cp:lastModifiedBy>
  <dcterms:created xsi:type="dcterms:W3CDTF">2022-12-06T11:00:37Z</dcterms:created>
  <dcterms:modified xsi:type="dcterms:W3CDTF">2022-12-06T13:28:45Z</dcterms:modified>
</cp:coreProperties>
</file>