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greteria\ENRICA\SITO\bilanci\"/>
    </mc:Choice>
  </mc:AlternateContent>
  <xr:revisionPtr revIDLastSave="0" documentId="8_{112989EF-7940-4E44-843A-9A8A9D8602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to Patrimoniale 2019" sheetId="11" r:id="rId1"/>
    <sheet name="Conto Economico 2019" sheetId="12" r:id="rId2"/>
    <sheet name="esp. 19-RER-BIL" sheetId="1" state="hidden" r:id="rId3"/>
    <sheet name="Piano riparto ruoli 2019B1" sheetId="4" state="hidden" r:id="rId4"/>
  </sheets>
  <definedNames>
    <definedName name="_xlnm.Print_Area" localSheetId="0">'Stato Patrimoniale 2019'!$A$1:$C$172</definedName>
    <definedName name="_xlnm.Print_Titles" localSheetId="1">'Conto Economico 2019'!$1:$2</definedName>
    <definedName name="_xlnm.Print_Titles" localSheetId="0">'Stato Patrimoniale 2019'!$1:$2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4" i="12" l="1"/>
  <c r="D124" i="12" s="1"/>
  <c r="D121" i="12"/>
  <c r="C121" i="12"/>
  <c r="C69" i="12"/>
  <c r="D69" i="12" s="1"/>
  <c r="B27" i="12"/>
  <c r="D25" i="12"/>
  <c r="D24" i="12"/>
  <c r="D23" i="12"/>
  <c r="D27" i="12" s="1"/>
  <c r="B20" i="12"/>
  <c r="D19" i="12"/>
  <c r="D18" i="12"/>
  <c r="D20" i="12" s="1"/>
  <c r="B15" i="12"/>
  <c r="D14" i="12"/>
  <c r="D13" i="12"/>
  <c r="D12" i="12"/>
  <c r="D15" i="12" s="1"/>
  <c r="B171" i="11"/>
  <c r="B167" i="11"/>
  <c r="B160" i="11"/>
  <c r="B155" i="11"/>
  <c r="B161" i="11" s="1"/>
  <c r="C116" i="11"/>
  <c r="B116" i="11"/>
  <c r="B67" i="11"/>
  <c r="B70" i="11" s="1"/>
  <c r="B65" i="11"/>
  <c r="B59" i="11"/>
  <c r="B58" i="11"/>
  <c r="C35" i="11"/>
  <c r="C76" i="11" s="1"/>
  <c r="B12" i="11"/>
  <c r="B35" i="11" s="1"/>
  <c r="B10" i="11"/>
  <c r="B35" i="12" l="1"/>
  <c r="D126" i="12"/>
  <c r="D35" i="12"/>
  <c r="D71" i="12"/>
  <c r="C71" i="12"/>
  <c r="C126" i="12"/>
  <c r="C117" i="11"/>
  <c r="B72" i="11"/>
  <c r="B163" i="11"/>
  <c r="B172" i="11"/>
  <c r="D81" i="12" l="1"/>
  <c r="D146" i="12"/>
  <c r="C146" i="12"/>
  <c r="C81" i="12"/>
  <c r="B76" i="11"/>
  <c r="C148" i="12" l="1"/>
  <c r="D148" i="12"/>
  <c r="B117" i="11"/>
  <c r="D170" i="12" l="1"/>
  <c r="C17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Bonini Patrizia</author>
  </authors>
  <commentList>
    <comment ref="B1" authorId="0" shapeId="0" xr:uid="{E3A7B1B8-7CD4-4DDA-8960-735C595DE207}">
      <text>
        <r>
          <rPr>
            <sz val="9"/>
            <color indexed="81"/>
            <rFont val="Tahoma"/>
            <family val="2"/>
          </rPr>
          <t>1- Previsione iniziale
per contributi dati Piano Riparto pari a 2019/B1</t>
        </r>
      </text>
    </comment>
  </commentList>
</comments>
</file>

<file path=xl/sharedStrings.xml><?xml version="1.0" encoding="utf-8"?>
<sst xmlns="http://schemas.openxmlformats.org/spreadsheetml/2006/main" count="1499" uniqueCount="590">
  <si>
    <t>Filtri</t>
  </si>
  <si>
    <t>Filtro data</t>
  </si>
  <si>
    <t>01/01/19..31/12/19</t>
  </si>
  <si>
    <t>Filtro budget C/G</t>
  </si>
  <si>
    <t>2019/B1</t>
  </si>
  <si>
    <t>Filtro budget 2</t>
  </si>
  <si>
    <t>2019</t>
  </si>
  <si>
    <t>1- Previsione iniziale</t>
  </si>
  <si>
    <t>2- Previsione corrente</t>
  </si>
  <si>
    <t>3- scostamento Previsione (1-2</t>
  </si>
  <si>
    <t>4- Imputato</t>
  </si>
  <si>
    <t>5- Scostamento Prev/Imp. (2-4</t>
  </si>
  <si>
    <t>6- Diff (Imp.-Prev.Iniz.) (4-1</t>
  </si>
  <si>
    <t>Imputato AP</t>
  </si>
  <si>
    <t/>
  </si>
  <si>
    <t>C O N T O     E C O N O M I C O</t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</si>
  <si>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</si>
  <si>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</si>
  <si>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</si>
  <si>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</si>
  <si>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</si>
  <si>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</si>
  <si>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</si>
  <si>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</si>
  <si>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Contributi di disponibilità e regolazione idrica</t>
  </si>
  <si>
    <t>Contributi di disponibilità e regolazione idrica - quota a beneficio</t>
  </si>
  <si>
    <t>Contributi di disponibilità e regolazione idrica - quota a consumo ed att. part.</t>
  </si>
  <si>
    <t>Totale Contributi di disponibilità e regolazione idrica</t>
  </si>
  <si>
    <t>Contributo presidio idrogeologico</t>
  </si>
  <si>
    <t>contributo presidio idrogeologico terreni</t>
  </si>
  <si>
    <t>contributo presidio idrogeologico fabbricati</t>
  </si>
  <si>
    <t>contributo presidio idrogeologico vie di comunicazione</t>
  </si>
  <si>
    <t>contributo acquedotti rurali</t>
  </si>
  <si>
    <t>Totale Contributi presidio idrogeologico</t>
  </si>
  <si>
    <t>Contributi ORDINARI consortili Consorzio 2° grado CER</t>
  </si>
  <si>
    <t>contributi esercizio</t>
  </si>
  <si>
    <t>contributi manutenzione</t>
  </si>
  <si>
    <t>contributi sperimentazione</t>
  </si>
  <si>
    <t>contributi funzionamento ente</t>
  </si>
  <si>
    <t>Totale Contributi ORDINARI consortili Consorzio 2° grado CER</t>
  </si>
  <si>
    <t>R1100</t>
  </si>
  <si>
    <t>Totale 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</si>
  <si>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</si>
  <si>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</si>
  <si>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</si>
  <si>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</si>
  <si>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Disp. e regol idrica</t>
  </si>
  <si>
    <t>contrib.Amm.Mutui - Presidio idrogeologico terreni</t>
  </si>
  <si>
    <t>contrib.Amm.Mutui - Presidio idrogeologico fabbricati</t>
  </si>
  <si>
    <t>contrib.Amm.Mutui - Presidio idrogeologico vie di com.</t>
  </si>
  <si>
    <t>R1120</t>
  </si>
  <si>
    <t>Totale contributi STRAORDINARI ammortamento mutui</t>
  </si>
  <si>
    <t>R1220</t>
  </si>
  <si>
    <t>Contributi STRAORDINARI Consorzio 2° grado CER</t>
  </si>
  <si>
    <t>R1290</t>
  </si>
  <si>
    <t>Totale Contributi consortili STRAORDINARI</t>
  </si>
  <si>
    <t>R1900</t>
  </si>
  <si>
    <t>Totale contributi CONSORTILI</t>
  </si>
  <si>
    <t>Canoni per licenze e concessioni</t>
  </si>
  <si>
    <t>R2000</t>
  </si>
  <si>
    <t>Contributi pubblici gestione ordinaria</t>
  </si>
  <si>
    <t>R3000</t>
  </si>
  <si>
    <t>Contributi attività corrente e in conto interesse</t>
  </si>
  <si>
    <t>Ricavi e proventi vari da attività ordinaria caratteristica</t>
  </si>
  <si>
    <t>R4000</t>
  </si>
  <si>
    <t>Proventi da attività personale dipendente</t>
  </si>
  <si>
    <t>R4010</t>
  </si>
  <si>
    <t>Rimborso oneri per attività di derivazione irrigua svolte in convenzione</t>
  </si>
  <si>
    <t>R4020</t>
  </si>
  <si>
    <t>rimborso oneri per attivita' svolte per enti pubblici</t>
  </si>
  <si>
    <t>R4030</t>
  </si>
  <si>
    <t>rimborso oneri per attivita' svolte per consorziati o terzi</t>
  </si>
  <si>
    <t>R4040</t>
  </si>
  <si>
    <t>proventi da energia da fonti rinnovabili</t>
  </si>
  <si>
    <t>R4050</t>
  </si>
  <si>
    <t>recuperi vari e rimborsi</t>
  </si>
  <si>
    <t>R4060</t>
  </si>
  <si>
    <t>altri ricavi e proventi caratteristici</t>
  </si>
  <si>
    <t>R4900</t>
  </si>
  <si>
    <t>Totale ricavi e proventi vari da attività ordinaria caratteristica</t>
  </si>
  <si>
    <t>Utilizzo accantonamenti</t>
  </si>
  <si>
    <t>R5000</t>
  </si>
  <si>
    <t>R6000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</si>
  <si>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</si>
  <si>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</si>
  <si>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</si>
  <si>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</si>
  <si>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</si>
  <si>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</si>
  <si>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R7000</t>
  </si>
  <si>
    <t>Totale finanziamenti sui lavori</t>
  </si>
  <si>
    <t>Totale Ricavi gestione caratteristica</t>
  </si>
  <si>
    <t>R8000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</si>
  <si>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</si>
  <si>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</si>
  <si>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</si>
  <si>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</si>
  <si>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</si>
  <si>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</si>
  <si>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</si>
  <si>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C1900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</si>
  <si>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</si>
  <si>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</si>
  <si>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</si>
  <si>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</si>
  <si>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</si>
  <si>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</si>
  <si>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</si>
  <si>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</si>
  <si>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</si>
  <si>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</si>
  <si>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</si>
  <si>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</si>
  <si>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</si>
  <si>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</si>
  <si>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</si>
  <si>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C2900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</si>
  <si>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</si>
  <si>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</si>
  <si>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</si>
  <si>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</si>
  <si>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</si>
  <si>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</si>
  <si>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</si>
  <si>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</si>
  <si>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</si>
  <si>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</si>
  <si>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</si>
  <si>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C3900</t>
  </si>
  <si>
    <t>Totale costi amministrativi</t>
  </si>
  <si>
    <t>C4900</t>
  </si>
  <si>
    <t>Altri costi della gestione ordinaria</t>
  </si>
  <si>
    <t>Accantonamenti</t>
  </si>
  <si>
    <t>C5900</t>
  </si>
  <si>
    <t>C6900</t>
  </si>
  <si>
    <t>Totale costi Gestione Ordinaria</t>
  </si>
  <si>
    <t>Costi della gestione lavori in concessione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</si>
  <si>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</si>
  <si>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</si>
  <si>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</si>
  <si>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</si>
  <si>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C7900</t>
  </si>
  <si>
    <t>Totale nuove opere fin.PROPRIO</t>
  </si>
  <si>
    <t>Nuove opere e man.str.con finanziam.TERZI</t>
  </si>
  <si>
    <t>C8900</t>
  </si>
  <si>
    <t>Totale nuove opere fin.TERZI</t>
  </si>
  <si>
    <t>C9900</t>
  </si>
  <si>
    <t>Totale lavori in concessione</t>
  </si>
  <si>
    <t>C9990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</si>
  <si>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</si>
  <si>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</si>
  <si>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</si>
  <si>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</si>
  <si>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</si>
  <si>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</si>
  <si>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F1000</t>
  </si>
  <si>
    <t>Totale proventi finanziari</t>
  </si>
  <si>
    <t>Oneri finanziari</t>
  </si>
  <si>
    <t>Oneri finanziari su finanziamento medio</t>
  </si>
  <si>
    <t>Oneri finanziari correnti</t>
  </si>
  <si>
    <t>F2000</t>
  </si>
  <si>
    <t>Totale Oneri finanziari</t>
  </si>
  <si>
    <t>F2900</t>
  </si>
  <si>
    <t>RISULTATO GESTIONE FINANZIARIA</t>
  </si>
  <si>
    <t>Gestione tributaria</t>
  </si>
  <si>
    <t>Imposte e tasse</t>
  </si>
  <si>
    <t>Imposte e Tasse</t>
  </si>
  <si>
    <t>RISULTATO GESTIONE TRIBUTARIA</t>
  </si>
  <si>
    <t>RISULTATO ECONOMICO</t>
  </si>
  <si>
    <t>S T A T O     P A T R I M O N I A L E</t>
  </si>
  <si>
    <t>ATTIVITA'</t>
  </si>
  <si>
    <t>IMMOBILIZZAZIONI</t>
  </si>
  <si>
    <t>Immobilizzazioni materiali</t>
  </si>
  <si>
    <t>I1000</t>
  </si>
  <si>
    <t>Terreni e fabbricati</t>
  </si>
  <si>
    <t>I1010</t>
  </si>
  <si>
    <t>- a dedurre fondo amm.to</t>
  </si>
  <si>
    <t>I1020</t>
  </si>
  <si>
    <t>Terrreni e fabbricati netti</t>
  </si>
  <si>
    <t>I1030</t>
  </si>
  <si>
    <t>Fabbricati in costruzione</t>
  </si>
  <si>
    <t>I1040</t>
  </si>
  <si>
    <t>I1050</t>
  </si>
  <si>
    <t>Fabbricati in costruzione netti</t>
  </si>
  <si>
    <t>I1060</t>
  </si>
  <si>
    <t>Attrezzatura tecnica</t>
  </si>
  <si>
    <t>I1070</t>
  </si>
  <si>
    <t>I1080</t>
  </si>
  <si>
    <t>Attrezzatura tecnica netta</t>
  </si>
  <si>
    <t>I1090</t>
  </si>
  <si>
    <t>Automezzi e mezzi d'opera</t>
  </si>
  <si>
    <t>I1100</t>
  </si>
  <si>
    <t>I1110</t>
  </si>
  <si>
    <t>Automezzi e mezzi d'opera netti</t>
  </si>
  <si>
    <t>I1120</t>
  </si>
  <si>
    <t>Impianti e macchinari</t>
  </si>
  <si>
    <t>I1130</t>
  </si>
  <si>
    <t>I1140</t>
  </si>
  <si>
    <t>Impianti e macchinari netti</t>
  </si>
  <si>
    <t>I1150</t>
  </si>
  <si>
    <t>Mobili arredi ed attrezzature per ufficio</t>
  </si>
  <si>
    <t>I1160</t>
  </si>
  <si>
    <t>I1170</t>
  </si>
  <si>
    <t>Mobili arredi ed attrezzature per ufficio netti</t>
  </si>
  <si>
    <t>I1180</t>
  </si>
  <si>
    <t>Imm.materiali in corso ed acconti</t>
  </si>
  <si>
    <t>I1190</t>
  </si>
  <si>
    <t>Informatica - Hardware</t>
  </si>
  <si>
    <t>I1200</t>
  </si>
  <si>
    <t>I1210</t>
  </si>
  <si>
    <t>Informatica - Hardware netti</t>
  </si>
  <si>
    <t>I1220</t>
  </si>
  <si>
    <t>Altre imm.materiali</t>
  </si>
  <si>
    <t>I1230</t>
  </si>
  <si>
    <t>I1240</t>
  </si>
  <si>
    <t>Altre imm.materiali nette</t>
  </si>
  <si>
    <t>I1290</t>
  </si>
  <si>
    <t>Totale immobilizzazioni materiali nette</t>
  </si>
  <si>
    <t>Immobilizzazioni immateriali</t>
  </si>
  <si>
    <t>I1300</t>
  </si>
  <si>
    <t>Software ed altre opere d'ingegno</t>
  </si>
  <si>
    <t>I1310</t>
  </si>
  <si>
    <t>I1320</t>
  </si>
  <si>
    <t>Software ed altre opere d'ingegno netti</t>
  </si>
  <si>
    <t>I1330</t>
  </si>
  <si>
    <t>Diritti e brevetti</t>
  </si>
  <si>
    <t>I1340</t>
  </si>
  <si>
    <t>I1350</t>
  </si>
  <si>
    <t>Diritti e brevetti netti</t>
  </si>
  <si>
    <t>I1360</t>
  </si>
  <si>
    <t>Manutenzioni straordinarie</t>
  </si>
  <si>
    <t>I1370</t>
  </si>
  <si>
    <t>I1380</t>
  </si>
  <si>
    <t>Manutenzioni straordinarie nette</t>
  </si>
  <si>
    <t>I1390</t>
  </si>
  <si>
    <t>Imm.immateriali in corso ed acconti</t>
  </si>
  <si>
    <t>I1400</t>
  </si>
  <si>
    <t>Costi pluriennali capitalizzati</t>
  </si>
  <si>
    <t>I1410</t>
  </si>
  <si>
    <t>I1420</t>
  </si>
  <si>
    <t>Imm.immateriali in corso ed acconti netti</t>
  </si>
  <si>
    <t>I1430</t>
  </si>
  <si>
    <t>Altre imm.immateriali</t>
  </si>
  <si>
    <t>I1440</t>
  </si>
  <si>
    <t>I1450</t>
  </si>
  <si>
    <t>Altre imm.immateriali nette</t>
  </si>
  <si>
    <t>I1460</t>
  </si>
  <si>
    <t>Totale immobilizzazioni immateriali</t>
  </si>
  <si>
    <t>Immobilizzazioni finanziarie</t>
  </si>
  <si>
    <t>CI1000</t>
  </si>
  <si>
    <t>Crediti verso i consorziati riscossione coattiva</t>
  </si>
  <si>
    <t>CI1010</t>
  </si>
  <si>
    <t>- a dedurre fondo perdite su riscoss. contr.</t>
  </si>
  <si>
    <t>CI1020</t>
  </si>
  <si>
    <t>Crediti verso i consorziati riscossione coattiva netti</t>
  </si>
  <si>
    <t>CI1030</t>
  </si>
  <si>
    <t>Crediti verso ENPAIA TFR</t>
  </si>
  <si>
    <t>CI1040</t>
  </si>
  <si>
    <t>Partecipaz.ad enti ed associazioni</t>
  </si>
  <si>
    <t>CI1050</t>
  </si>
  <si>
    <t>Titoli ed investimenti a lungo termine</t>
  </si>
  <si>
    <t>CI1060</t>
  </si>
  <si>
    <t>Partecipazioni societarie</t>
  </si>
  <si>
    <t>CI1070</t>
  </si>
  <si>
    <t>- a dedurre fondo svalutazione titoli e partecipazioni</t>
  </si>
  <si>
    <t>CI1080</t>
  </si>
  <si>
    <t>Immobilizzazioni partecipazioni societarie nette</t>
  </si>
  <si>
    <t>CI1090</t>
  </si>
  <si>
    <t>Crediti finanziari a lungo termine</t>
  </si>
  <si>
    <t>CI1100</t>
  </si>
  <si>
    <t>Dep.cauzionali a lungo termine</t>
  </si>
  <si>
    <t>CI1110</t>
  </si>
  <si>
    <t>Totale immobilizzazioni finanziarie</t>
  </si>
  <si>
    <t>CI1120</t>
  </si>
  <si>
    <t>- a dedurre fondo sval.immobilizzazioni finanziarie</t>
  </si>
  <si>
    <t>CI1130</t>
  </si>
  <si>
    <t>Totale immobilizzazioni finanziarie nette</t>
  </si>
  <si>
    <t>CI1995</t>
  </si>
  <si>
    <t>Altri fondi rettificativi dell'attivo</t>
  </si>
  <si>
    <t>ATTIMM</t>
  </si>
  <si>
    <t>TOTALE IMMOBILIZZAZIONI</t>
  </si>
  <si>
    <t>ATTIVO CIRCOLANTE</t>
  </si>
  <si>
    <t>Rimanenze di magazzino</t>
  </si>
  <si>
    <t>RI1000</t>
  </si>
  <si>
    <t>RI1100</t>
  </si>
  <si>
    <t>- a dedurre fondo svalutazione magazzino</t>
  </si>
  <si>
    <t>RI1120</t>
  </si>
  <si>
    <t>Totale Rimanenze di magazzino nette</t>
  </si>
  <si>
    <t>Crediti a breve termine</t>
  </si>
  <si>
    <t>CB1000</t>
  </si>
  <si>
    <t>Crediti verso i consorziati riscossione bonaria</t>
  </si>
  <si>
    <t>CB1010</t>
  </si>
  <si>
    <t>Crediti per riparto costi - Consorzio di 2° grado CER</t>
  </si>
  <si>
    <t>CB1020</t>
  </si>
  <si>
    <t>Crediti verso Agenti della riscossione</t>
  </si>
  <si>
    <t>CB1030</t>
  </si>
  <si>
    <t>Crediti verso utenti di beni patrimoniali</t>
  </si>
  <si>
    <t>CB1040</t>
  </si>
  <si>
    <t>Contributi/Concessioni da porre in riscossione</t>
  </si>
  <si>
    <t>CB1050</t>
  </si>
  <si>
    <t>Crediti vs Enti del settore pubblico per servizi di progettazione esecuzione</t>
  </si>
  <si>
    <t>CB1060</t>
  </si>
  <si>
    <t>Stati di avanzamento da emettere</t>
  </si>
  <si>
    <t>CB1070</t>
  </si>
  <si>
    <t>Crediti verso il personale</t>
  </si>
  <si>
    <t>CB1080</t>
  </si>
  <si>
    <t>Crediti per fatture e note da emettere (e depositi cauzionali)</t>
  </si>
  <si>
    <t>CB1090</t>
  </si>
  <si>
    <t>Crediti verso Enti Previdenziali</t>
  </si>
  <si>
    <t>CB1100</t>
  </si>
  <si>
    <t>Crediti diversi</t>
  </si>
  <si>
    <t>CB1110</t>
  </si>
  <si>
    <t>Acconti di imposta</t>
  </si>
  <si>
    <t>CB1120</t>
  </si>
  <si>
    <t>- a dedurre fondo sval.altri crediti</t>
  </si>
  <si>
    <t>CB1900</t>
  </si>
  <si>
    <t>Totale Crediti netti a breve termine</t>
  </si>
  <si>
    <t>Attività finanziarie a breve</t>
  </si>
  <si>
    <t>TIT</t>
  </si>
  <si>
    <t>Titoli ed investimenti a breve</t>
  </si>
  <si>
    <t>Liquidità</t>
  </si>
  <si>
    <t>LI1000</t>
  </si>
  <si>
    <t>Conto corrente affidato al Cassiere</t>
  </si>
  <si>
    <t>LI1010</t>
  </si>
  <si>
    <t>Altri conti correnti bancari e postali</t>
  </si>
  <si>
    <t>LI1020</t>
  </si>
  <si>
    <t>Cassa</t>
  </si>
  <si>
    <t>LI1900</t>
  </si>
  <si>
    <t>Totale liquidità</t>
  </si>
  <si>
    <t>Ratei e Risconti</t>
  </si>
  <si>
    <t>Ratei attivi</t>
  </si>
  <si>
    <t>RA</t>
  </si>
  <si>
    <t>Risconti attivi</t>
  </si>
  <si>
    <t>Totale Ratei e Risconti</t>
  </si>
  <si>
    <t>IVAC</t>
  </si>
  <si>
    <t>IVA a credito</t>
  </si>
  <si>
    <t>ATTCIR</t>
  </si>
  <si>
    <t>Totale Attivo circolante</t>
  </si>
  <si>
    <t>ATTIVO</t>
  </si>
  <si>
    <t>TOTALE ATTIVITA'</t>
  </si>
  <si>
    <t>PASSIVITA'</t>
  </si>
  <si>
    <t>Debiti finanziari a lungo</t>
  </si>
  <si>
    <t>Debiti per mutui e prestiti a medio-lungo termine</t>
  </si>
  <si>
    <t>Debiti per dep. cauzionali passivi</t>
  </si>
  <si>
    <t>Debiti verso altri finanziatori</t>
  </si>
  <si>
    <t>DFL</t>
  </si>
  <si>
    <t>Totale debiti finanziari a lungo</t>
  </si>
  <si>
    <t>Debiti finanziari a breve termine</t>
  </si>
  <si>
    <t>DFB1000</t>
  </si>
  <si>
    <t>Debiti verso Banca c/c cassiere</t>
  </si>
  <si>
    <t>DFB1010</t>
  </si>
  <si>
    <t>Debiti per scoperti su altri conti correnti bancari e postali</t>
  </si>
  <si>
    <t>DFB1020</t>
  </si>
  <si>
    <t>DFB1030</t>
  </si>
  <si>
    <t>Totale Debiti finanziari a breve termine</t>
  </si>
  <si>
    <t>Debiti a breve termine</t>
  </si>
  <si>
    <t>DB1000</t>
  </si>
  <si>
    <t>Debiti vs.Erario e enti prev.</t>
  </si>
  <si>
    <t>DB1010</t>
  </si>
  <si>
    <t>Premi assicurativi da liquidare</t>
  </si>
  <si>
    <t>DB1020</t>
  </si>
  <si>
    <t>Conti Iva</t>
  </si>
  <si>
    <t>DB1030</t>
  </si>
  <si>
    <t>Debiti verso enti, associazioni</t>
  </si>
  <si>
    <t>DB1040</t>
  </si>
  <si>
    <t>Enti c/anticipi</t>
  </si>
  <si>
    <t>DB1050</t>
  </si>
  <si>
    <t>Agenti Riscossione c/anticipi</t>
  </si>
  <si>
    <t>DB1060</t>
  </si>
  <si>
    <t>Discarichi e rimborsi contributi/concessioni da effettuare</t>
  </si>
  <si>
    <t>DB1070</t>
  </si>
  <si>
    <t>Debiti verso fornitori</t>
  </si>
  <si>
    <t>DB1080</t>
  </si>
  <si>
    <t>Debiti verso dipendenti</t>
  </si>
  <si>
    <t>DB1090</t>
  </si>
  <si>
    <t>Debiti per fatture o note da ricevere</t>
  </si>
  <si>
    <t>DB1100</t>
  </si>
  <si>
    <t>Debiti diversi</t>
  </si>
  <si>
    <t>DB1900</t>
  </si>
  <si>
    <t>Totale debiti a breve termine</t>
  </si>
  <si>
    <t>Ratei e risconti passivi</t>
  </si>
  <si>
    <t>Ratei passivi</t>
  </si>
  <si>
    <t>Risconti passivi</t>
  </si>
  <si>
    <t>RP</t>
  </si>
  <si>
    <t>Totale ratei e risconti passivi</t>
  </si>
  <si>
    <t>PASS</t>
  </si>
  <si>
    <t>Totale PASSIVITA'</t>
  </si>
  <si>
    <t>FONDI RISCHI E SPESE</t>
  </si>
  <si>
    <t>FO1000</t>
  </si>
  <si>
    <t>Fondi rischi</t>
  </si>
  <si>
    <t>Fondi spese</t>
  </si>
  <si>
    <t>FO1020</t>
  </si>
  <si>
    <t>Fondo imposte e tasse</t>
  </si>
  <si>
    <t>FO1030</t>
  </si>
  <si>
    <t>Fondo ricostituzione impianti e parco mezzi (manutenzione ciclica)</t>
  </si>
  <si>
    <t>FO1040</t>
  </si>
  <si>
    <t>Fondi vincolati personale dipendente</t>
  </si>
  <si>
    <t>FO1050</t>
  </si>
  <si>
    <t>Altri fondi per spese</t>
  </si>
  <si>
    <t>FON</t>
  </si>
  <si>
    <t>Totale Fondi rischi e spese</t>
  </si>
  <si>
    <t>PASSFON</t>
  </si>
  <si>
    <t>TOTALE PASSIVITA' E FONDI</t>
  </si>
  <si>
    <t>Patrimonio Netto</t>
  </si>
  <si>
    <t>PN1000</t>
  </si>
  <si>
    <t>Fondo consortile</t>
  </si>
  <si>
    <t>PN1010</t>
  </si>
  <si>
    <t>Risultato di esercizio</t>
  </si>
  <si>
    <t>PN1020</t>
  </si>
  <si>
    <t>Risultato di esercizio portato a nuovo</t>
  </si>
  <si>
    <t>PN1030</t>
  </si>
  <si>
    <t>Riserve</t>
  </si>
  <si>
    <t>PN1040</t>
  </si>
  <si>
    <t>Contributi pluriennali in Conto capitale di Terzi</t>
  </si>
  <si>
    <t>PNET</t>
  </si>
  <si>
    <t>Totale Patrimonio netto</t>
  </si>
  <si>
    <t>Totale Patrimonio netto, Passività e Fondi</t>
  </si>
  <si>
    <t>Conti di transito</t>
  </si>
  <si>
    <t>esporta 29/5/2020</t>
  </si>
  <si>
    <t>Bilancio 2018 situazione al 31/12/2018</t>
  </si>
  <si>
    <t>Budget iniziale 2019</t>
  </si>
  <si>
    <t>Bilancio 2019 situazione al 31/12/2019</t>
  </si>
  <si>
    <t>Differenza su iniziale</t>
  </si>
  <si>
    <t>Nr.</t>
  </si>
  <si>
    <t>Natura Conto</t>
  </si>
  <si>
    <t>Descrizione Estesa</t>
  </si>
  <si>
    <t>Filtro causale</t>
  </si>
  <si>
    <t>Commessa Codice</t>
  </si>
  <si>
    <t>Cdc-natura Codice</t>
  </si>
  <si>
    <t>Economico/Patrimoniale</t>
  </si>
  <si>
    <t>Importo a budget 2019B1</t>
  </si>
  <si>
    <t>PIANO RIPARTO - ricostruzione 2019B1</t>
  </si>
  <si>
    <t>Delibera 5/2019 com del 22/1/19 PIANO RIPARTO (Bdg 2019 Corrente)</t>
  </si>
  <si>
    <t>Stampa Gekob diviso per categoria: stampa Alberti</t>
  </si>
  <si>
    <t>RIPARTIZIONE EMISSIONE RICCI CON DATO GEKOB</t>
  </si>
  <si>
    <t>Emesso alla 26ma emissione (26/3/18)</t>
  </si>
  <si>
    <t>Registrazioni contabili 2017 (febbraio)</t>
  </si>
  <si>
    <t>Registrazioni contabili 2018 (marzo)</t>
  </si>
  <si>
    <t>Registrazioni contabili 2017 (aprile)</t>
  </si>
  <si>
    <t>% ripartizione</t>
  </si>
  <si>
    <t>R</t>
  </si>
  <si>
    <t>Contributi consortili</t>
  </si>
  <si>
    <t>Economico</t>
  </si>
  <si>
    <t>% riparto 2018</t>
  </si>
  <si>
    <t>Contributi ordinari</t>
  </si>
  <si>
    <t>Contributi bonifica idraulica</t>
  </si>
  <si>
    <t xml:space="preserve"> </t>
  </si>
  <si>
    <t>Totale cont.bonifica idraulica</t>
  </si>
  <si>
    <t>Contributi irrigui</t>
  </si>
  <si>
    <t>contributo irriguo  - quota fissa</t>
  </si>
  <si>
    <t>contributo irriguo a consumo / quota variabile</t>
  </si>
  <si>
    <t>Totale Contributi irrigui</t>
  </si>
  <si>
    <t>Contributi montagna</t>
  </si>
  <si>
    <t>contributo montagna terreni</t>
  </si>
  <si>
    <t>contributo montagna fabbricati</t>
  </si>
  <si>
    <t>contributo montagna vie di comunicazione</t>
  </si>
  <si>
    <t>acquedotti rurali</t>
  </si>
  <si>
    <t>Totale Contributi montagna</t>
  </si>
  <si>
    <t>Contributi ambientali</t>
  </si>
  <si>
    <t>contributo ambientale terreni</t>
  </si>
  <si>
    <t>contributo ambientale fabbricati</t>
  </si>
  <si>
    <t>contributo ambientale vie di comunicazione</t>
  </si>
  <si>
    <t>Totale Contributi ambientali</t>
  </si>
  <si>
    <t>Totale contributi ordinari</t>
  </si>
  <si>
    <t>importo emesso al 26/3/18</t>
  </si>
  <si>
    <t>minimi sotto &lt;12€</t>
  </si>
  <si>
    <t>Totale contributi 2019</t>
  </si>
  <si>
    <t>29/3/19: la differenza per arrivare al dato di bdg sul fisso potrebbe essere inserita sulla variabile (attenzione verificare con Schiroli)</t>
  </si>
  <si>
    <t>29/3/19 :segnalare Schiroli Riportato su budget 2019 corrente, importo ricostruito delibera</t>
  </si>
  <si>
    <t>e aggiornato il dato della variabile secondo piano di riparto delibera 5/2019</t>
  </si>
  <si>
    <t>Importo a budget</t>
  </si>
  <si>
    <t>canoni per licenze e concessioni</t>
  </si>
  <si>
    <t>canoni concessione 2018 (simulazione AG 23/10/17)</t>
  </si>
  <si>
    <t>Totale canoni per licenze e concessioni</t>
  </si>
  <si>
    <t>rateo nuove conces. 2018+spese istr. (stima)</t>
  </si>
  <si>
    <t>Data di registrazione</t>
  </si>
  <si>
    <t>Tipo di documento</t>
  </si>
  <si>
    <t>Nr. documento</t>
  </si>
  <si>
    <t>Data documento</t>
  </si>
  <si>
    <t>Nr. documento esterno</t>
  </si>
  <si>
    <t>Tipo conto</t>
  </si>
  <si>
    <t>Nr. conto</t>
  </si>
  <si>
    <t>Descrizione</t>
  </si>
  <si>
    <t>Dare</t>
  </si>
  <si>
    <t>Avere</t>
  </si>
  <si>
    <t>Tipo contropartita</t>
  </si>
  <si>
    <t>Contropartita</t>
  </si>
  <si>
    <t>Settore Codice</t>
  </si>
  <si>
    <t>Ex-consorzio Codice</t>
  </si>
  <si>
    <t>Bm Codice</t>
  </si>
  <si>
    <t>Bm-sub2 Codice</t>
  </si>
  <si>
    <t>Bm-mb Codice</t>
  </si>
  <si>
    <t>Cdc-codice Codice</t>
  </si>
  <si>
    <t>Collega-a tipo doc.</t>
  </si>
  <si>
    <t>Collega-a nr. doc.</t>
  </si>
  <si>
    <t>Collega-a ID</t>
  </si>
  <si>
    <t>Ns. Nr. Conto Corrente</t>
  </si>
  <si>
    <t>Data valuta</t>
  </si>
  <si>
    <t>Commento</t>
  </si>
  <si>
    <t>Competenza</t>
  </si>
  <si>
    <t>Data inizio competenza</t>
  </si>
  <si>
    <t>Data Fine Competenza</t>
  </si>
  <si>
    <t>CGZ17-00075</t>
  </si>
  <si>
    <t>RUOLI ORDINARI 2017</t>
  </si>
  <si>
    <t>Cliente</t>
  </si>
  <si>
    <t>CL-0150</t>
  </si>
  <si>
    <t>CONS.CONTR: Contributi Ordinari Ruolo 2017 (Marzo)</t>
  </si>
  <si>
    <t>Conto C/G</t>
  </si>
  <si>
    <t xml:space="preserve">contributo idraulico terreni 2017 - emiss.Marzo </t>
  </si>
  <si>
    <t>17SCFC-211</t>
  </si>
  <si>
    <t>SCFC</t>
  </si>
  <si>
    <t>CBEC</t>
  </si>
  <si>
    <t>Importo</t>
  </si>
  <si>
    <t>Importo (VL)</t>
  </si>
  <si>
    <t>Correzione</t>
  </si>
  <si>
    <t>Tipo reg. gen. contropartita</t>
  </si>
  <si>
    <t>Cat. business contropartita</t>
  </si>
  <si>
    <t>Cat. reg. saldo art./serv.</t>
  </si>
  <si>
    <t>Codice differimento</t>
  </si>
  <si>
    <t>Codice attività</t>
  </si>
  <si>
    <t>Includi in report transazioni IVA</t>
  </si>
  <si>
    <t>Triangolazione intracomun.</t>
  </si>
  <si>
    <t>Tipo reg. gen.</t>
  </si>
  <si>
    <t>Cat. reg. business</t>
  </si>
  <si>
    <t>Cat. reg. articolo/servizio</t>
  </si>
  <si>
    <t>Persona fisica</t>
  </si>
  <si>
    <t>Soggetto residente</t>
  </si>
  <si>
    <t>Primo nome</t>
  </si>
  <si>
    <t>Cognome</t>
  </si>
  <si>
    <t>Data di nascita</t>
  </si>
  <si>
    <t>Luogo di nascita</t>
  </si>
  <si>
    <t>Codice fiscale</t>
  </si>
  <si>
    <t>Cod. paese</t>
  </si>
  <si>
    <t>Partita IVA</t>
  </si>
  <si>
    <t>Rif. nr. partita</t>
  </si>
  <si>
    <t>Data rif. partita</t>
  </si>
  <si>
    <t>CGZ19-00020</t>
  </si>
  <si>
    <t>RUOLI ORDINARI 2019 (EMISSIONE RV)</t>
  </si>
  <si>
    <t>CONSORZIATI CONTR:contributi ordinari 2019</t>
  </si>
  <si>
    <t>No</t>
  </si>
  <si>
    <t>Residente</t>
  </si>
  <si>
    <t>IT</t>
  </si>
  <si>
    <t>contributo idraulico terreni 2019</t>
  </si>
  <si>
    <t>19SCFC-211</t>
  </si>
  <si>
    <t>contributo idraulico fabbricati 2019</t>
  </si>
  <si>
    <t>contributo idraulico vie di comunicazione 2019</t>
  </si>
  <si>
    <t>contributo disp. e reg. idrica - quota fissa 2019</t>
  </si>
  <si>
    <t>contributo presidio idrogeologico terreni 2019</t>
  </si>
  <si>
    <t>contributo presidio idrogeologico fabbricati 2019</t>
  </si>
  <si>
    <t>contributo presidio idrogeologico vie comun. 2019</t>
  </si>
  <si>
    <t>FITO RE/MO</t>
  </si>
  <si>
    <t>CGY19-00025</t>
  </si>
  <si>
    <t>RUOLO 2019 - FITO RE</t>
  </si>
  <si>
    <t>CL-0407</t>
  </si>
  <si>
    <t>CONSORZIATI FITO REGGIO: Incassi Ruoli 2019</t>
  </si>
  <si>
    <t>Fornitore</t>
  </si>
  <si>
    <t>FO-0230</t>
  </si>
  <si>
    <t>CONSORZO FITO RE: Riversamento Incassi Ruoli 2019</t>
  </si>
  <si>
    <t>CGY19-00026</t>
  </si>
  <si>
    <t>RUOLO 2019 - FITO MO</t>
  </si>
  <si>
    <t>CL-0624</t>
  </si>
  <si>
    <t>CONSORZIATI FITO MODENA: Incassi Ruoli 2019</t>
  </si>
  <si>
    <t>FO-1597</t>
  </si>
  <si>
    <t>CONSORZIO FITO MO: Riversamento incassi Ruoli 2019</t>
  </si>
  <si>
    <t>Nome budget</t>
  </si>
  <si>
    <t>Data</t>
  </si>
  <si>
    <t>Nr. conto C/G</t>
  </si>
  <si>
    <t>Nr. Documento</t>
  </si>
  <si>
    <t>Nr. movimento</t>
  </si>
  <si>
    <t>2018/B1</t>
  </si>
  <si>
    <t>Appartam.Brunoria - concess.Busana(Rabacchi)</t>
  </si>
  <si>
    <t>18SPAT-202</t>
  </si>
  <si>
    <t>SPAT</t>
  </si>
  <si>
    <t>Appartam.Camporanieri - concess.Daolio</t>
  </si>
  <si>
    <t xml:space="preserve">Appartam.Casa La Piana- concess.Sukhwinder  </t>
  </si>
  <si>
    <t>Appartam.Case Cervi - concess.Gentile</t>
  </si>
  <si>
    <t>Appartam.imp.Boretto - concess.Pastarini</t>
  </si>
  <si>
    <t xml:space="preserve">Appartam.Jano - concess.Saccaggi </t>
  </si>
  <si>
    <t>Appartam.Magnavacca - concess.Rovatti</t>
  </si>
  <si>
    <t>Appartam.P.Pietra - concess.Roveri</t>
  </si>
  <si>
    <t>Appartam.Panzano - concess.D'Arcangelo</t>
  </si>
  <si>
    <t>Appartam.Pratazzola - concess.Bosi Y</t>
  </si>
  <si>
    <t>Appartam.Sirona - concess.Loforese</t>
  </si>
  <si>
    <t>Appartam.Valle Re - concess.Boni R</t>
  </si>
  <si>
    <t>18SCON-201</t>
  </si>
  <si>
    <t>SCON</t>
  </si>
  <si>
    <t>EX-BBE</t>
  </si>
  <si>
    <t>18SCON-200</t>
  </si>
  <si>
    <t>Situazione al 31/12/2019</t>
  </si>
  <si>
    <t>Situazione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</si>
</sst>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00%"/>
    <numFmt numFmtId="166" formatCode="_-* #,##0.00\ _€_-;\-* #,##0.00\ _€_-;_-* &quot;-&quot;??\ _€_-;_-@_-"/>
  </numFmts>
  <fonts count="22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4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/>
    <xf numFmtId="49" fontId="3" fillId="0" borderId="0" xfId="0" applyNumberFormat="1" applyFont="1"/>
    <xf numFmtId="49" fontId="3" fillId="0" borderId="1" xfId="0" applyNumberFormat="1" applyFont="1" applyBorder="1"/>
    <xf numFmtId="4" fontId="0" fillId="0" borderId="0" xfId="0" applyNumberFormat="1"/>
    <xf numFmtId="4" fontId="2" fillId="0" borderId="1" xfId="0" applyNumberFormat="1" applyFont="1" applyBorder="1"/>
    <xf numFmtId="4" fontId="3" fillId="0" borderId="0" xfId="0" applyNumberFormat="1" applyFont="1"/>
    <xf numFmtId="4" fontId="3" fillId="0" borderId="1" xfId="0" applyNumberFormat="1" applyFont="1" applyBorder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0" fontId="0" fillId="0" borderId="0" xfId="0"/>
    <xf numFmtId="49" fontId="3" fillId="0" borderId="0" xfId="0" applyNumberFormat="1" applyFont="1"/>
    <xf numFmtId="164" fontId="2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49" fontId="8" fillId="0" borderId="0" xfId="0" applyNumberFormat="1" applyFont="1" applyAlignment="1">
      <alignment wrapText="1"/>
    </xf>
    <xf numFmtId="164" fontId="3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4" fillId="10" borderId="0" xfId="2" applyFont="1" applyFill="1"/>
    <xf numFmtId="43" fontId="15" fillId="10" borderId="0" xfId="3" applyFont="1" applyFill="1"/>
    <xf numFmtId="43" fontId="14" fillId="10" borderId="0" xfId="3" applyFont="1" applyFill="1" applyAlignment="1">
      <alignment horizontal="center" wrapText="1"/>
    </xf>
    <xf numFmtId="0" fontId="1" fillId="0" borderId="0" xfId="2"/>
    <xf numFmtId="0" fontId="6" fillId="0" borderId="0" xfId="2" applyFont="1"/>
    <xf numFmtId="43" fontId="1" fillId="0" borderId="0" xfId="3" applyFont="1"/>
    <xf numFmtId="43" fontId="6" fillId="0" borderId="0" xfId="3" applyFont="1"/>
    <xf numFmtId="0" fontId="4" fillId="0" borderId="0" xfId="2" applyFont="1"/>
    <xf numFmtId="0" fontId="3" fillId="0" borderId="0" xfId="2" applyFont="1"/>
    <xf numFmtId="43" fontId="4" fillId="0" borderId="0" xfId="3" applyFont="1"/>
    <xf numFmtId="43" fontId="5" fillId="0" borderId="0" xfId="3" applyFont="1"/>
    <xf numFmtId="0" fontId="12" fillId="0" borderId="0" xfId="2" applyFont="1"/>
    <xf numFmtId="4" fontId="5" fillId="0" borderId="0" xfId="2" applyNumberFormat="1" applyFont="1"/>
    <xf numFmtId="0" fontId="5" fillId="0" borderId="0" xfId="2" applyFont="1"/>
    <xf numFmtId="43" fontId="5" fillId="0" borderId="0" xfId="2" applyNumberFormat="1" applyFont="1"/>
    <xf numFmtId="0" fontId="6" fillId="0" borderId="0" xfId="2" applyFont="1" applyAlignment="1">
      <alignment horizontal="center"/>
    </xf>
    <xf numFmtId="14" fontId="5" fillId="0" borderId="0" xfId="2" applyNumberFormat="1" applyFont="1"/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6" fillId="0" borderId="0" xfId="2" applyFont="1"/>
    <xf numFmtId="0" fontId="10" fillId="0" borderId="0" xfId="2" applyFont="1" applyAlignment="1">
      <alignment horizontal="center" wrapText="1"/>
    </xf>
    <xf numFmtId="0" fontId="11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10" fontId="5" fillId="0" borderId="0" xfId="4" applyNumberFormat="1" applyFont="1"/>
    <xf numFmtId="165" fontId="5" fillId="0" borderId="0" xfId="4" applyNumberFormat="1" applyFont="1"/>
    <xf numFmtId="43" fontId="12" fillId="0" borderId="0" xfId="3" applyFont="1"/>
    <xf numFmtId="10" fontId="12" fillId="0" borderId="0" xfId="4" applyNumberFormat="1" applyFont="1"/>
    <xf numFmtId="165" fontId="12" fillId="0" borderId="0" xfId="2" applyNumberFormat="1" applyFont="1"/>
    <xf numFmtId="165" fontId="5" fillId="0" borderId="0" xfId="3" applyNumberFormat="1" applyFont="1"/>
    <xf numFmtId="43" fontId="13" fillId="0" borderId="0" xfId="3" applyFont="1"/>
    <xf numFmtId="0" fontId="13" fillId="0" borderId="0" xfId="2" applyFont="1"/>
    <xf numFmtId="10" fontId="13" fillId="0" borderId="0" xfId="4" applyNumberFormat="1" applyFont="1"/>
    <xf numFmtId="165" fontId="13" fillId="0" borderId="0" xfId="3" applyNumberFormat="1" applyFont="1"/>
    <xf numFmtId="43" fontId="12" fillId="0" borderId="0" xfId="2" applyNumberFormat="1" applyFont="1"/>
    <xf numFmtId="43" fontId="5" fillId="6" borderId="0" xfId="3" applyFont="1" applyFill="1"/>
    <xf numFmtId="10" fontId="5" fillId="6" borderId="0" xfId="4" applyNumberFormat="1" applyFont="1" applyFill="1"/>
    <xf numFmtId="4" fontId="12" fillId="6" borderId="0" xfId="2" applyNumberFormat="1" applyFont="1" applyFill="1"/>
    <xf numFmtId="4" fontId="12" fillId="0" borderId="0" xfId="2" applyNumberFormat="1" applyFont="1"/>
    <xf numFmtId="4" fontId="3" fillId="0" borderId="0" xfId="2" applyNumberFormat="1" applyFont="1"/>
    <xf numFmtId="4" fontId="4" fillId="0" borderId="0" xfId="2" applyNumberFormat="1" applyFont="1"/>
    <xf numFmtId="0" fontId="3" fillId="6" borderId="0" xfId="2" applyFont="1" applyFill="1"/>
    <xf numFmtId="0" fontId="4" fillId="6" borderId="0" xfId="2" applyFont="1" applyFill="1"/>
    <xf numFmtId="4" fontId="4" fillId="6" borderId="1" xfId="2" applyNumberFormat="1" applyFont="1" applyFill="1" applyBorder="1"/>
    <xf numFmtId="43" fontId="14" fillId="3" borderId="0" xfId="3" applyFont="1" applyFill="1" applyAlignment="1">
      <alignment horizontal="center" wrapText="1"/>
    </xf>
    <xf numFmtId="43" fontId="3" fillId="0" borderId="0" xfId="3" applyFont="1"/>
    <xf numFmtId="0" fontId="17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6" borderId="0" xfId="2" applyFont="1" applyFill="1" applyAlignment="1">
      <alignment horizontal="center"/>
    </xf>
    <xf numFmtId="10" fontId="4" fillId="0" borderId="0" xfId="4" applyNumberFormat="1" applyFont="1"/>
    <xf numFmtId="43" fontId="3" fillId="3" borderId="0" xfId="3" applyFont="1" applyFill="1"/>
    <xf numFmtId="0" fontId="5" fillId="4" borderId="0" xfId="2" applyFont="1" applyFill="1"/>
    <xf numFmtId="0" fontId="11" fillId="4" borderId="0" xfId="2" applyFont="1" applyFill="1" applyAlignment="1">
      <alignment horizontal="center" wrapText="1"/>
    </xf>
    <xf numFmtId="43" fontId="5" fillId="4" borderId="0" xfId="3" applyFont="1" applyFill="1"/>
    <xf numFmtId="43" fontId="12" fillId="4" borderId="0" xfId="3" applyFont="1" applyFill="1"/>
    <xf numFmtId="43" fontId="13" fillId="4" borderId="0" xfId="3" applyFont="1" applyFill="1"/>
    <xf numFmtId="4" fontId="12" fillId="5" borderId="3" xfId="2" applyNumberFormat="1" applyFont="1" applyFill="1" applyBorder="1"/>
    <xf numFmtId="43" fontId="12" fillId="3" borderId="0" xfId="3" applyFont="1" applyFill="1"/>
    <xf numFmtId="4" fontId="11" fillId="0" borderId="0" xfId="2" applyNumberFormat="1" applyFont="1" applyAlignment="1">
      <alignment horizontal="center"/>
    </xf>
    <xf numFmtId="4" fontId="5" fillId="7" borderId="0" xfId="2" applyNumberFormat="1" applyFont="1" applyFill="1"/>
    <xf numFmtId="0" fontId="14" fillId="2" borderId="0" xfId="2" applyFont="1" applyFill="1" applyAlignment="1">
      <alignment horizontal="center" wrapText="1"/>
    </xf>
    <xf numFmtId="4" fontId="4" fillId="2" borderId="0" xfId="2" applyNumberFormat="1" applyFont="1" applyFill="1"/>
    <xf numFmtId="4" fontId="15" fillId="0" borderId="0" xfId="2" applyNumberFormat="1" applyFont="1"/>
    <xf numFmtId="43" fontId="15" fillId="0" borderId="0" xfId="3" applyFont="1"/>
    <xf numFmtId="14" fontId="4" fillId="0" borderId="0" xfId="2" applyNumberFormat="1" applyFont="1"/>
    <xf numFmtId="0" fontId="18" fillId="8" borderId="0" xfId="2" applyFont="1" applyFill="1" applyAlignment="1">
      <alignment horizontal="left" wrapText="1"/>
    </xf>
    <xf numFmtId="14" fontId="19" fillId="0" borderId="0" xfId="2" applyNumberFormat="1" applyFont="1" applyAlignment="1">
      <alignment horizontal="left"/>
    </xf>
    <xf numFmtId="0" fontId="19" fillId="0" borderId="0" xfId="2" applyFont="1" applyAlignment="1">
      <alignment horizontal="left"/>
    </xf>
    <xf numFmtId="4" fontId="19" fillId="0" borderId="0" xfId="2" applyNumberFormat="1" applyFont="1" applyAlignment="1">
      <alignment horizontal="right"/>
    </xf>
    <xf numFmtId="43" fontId="5" fillId="3" borderId="0" xfId="3" applyFont="1" applyFill="1"/>
    <xf numFmtId="43" fontId="13" fillId="3" borderId="0" xfId="3" applyFont="1" applyFill="1"/>
    <xf numFmtId="43" fontId="4" fillId="3" borderId="0" xfId="3" applyFont="1" applyFill="1"/>
    <xf numFmtId="43" fontId="2" fillId="0" borderId="0" xfId="3" applyFont="1"/>
    <xf numFmtId="43" fontId="14" fillId="9" borderId="0" xfId="3" applyFont="1" applyFill="1" applyAlignment="1">
      <alignment horizontal="center" wrapText="1"/>
    </xf>
    <xf numFmtId="43" fontId="5" fillId="9" borderId="0" xfId="3" applyFont="1" applyFill="1"/>
    <xf numFmtId="43" fontId="4" fillId="9" borderId="0" xfId="3" applyFont="1" applyFill="1"/>
    <xf numFmtId="43" fontId="3" fillId="9" borderId="0" xfId="3" applyFont="1" applyFill="1"/>
    <xf numFmtId="43" fontId="15" fillId="9" borderId="0" xfId="3" applyFont="1" applyFill="1"/>
    <xf numFmtId="43" fontId="4" fillId="0" borderId="0" xfId="2" applyNumberFormat="1" applyFont="1"/>
    <xf numFmtId="43" fontId="4" fillId="0" borderId="0" xfId="3" applyFont="1" applyAlignment="1">
      <alignment horizontal="right"/>
    </xf>
    <xf numFmtId="0" fontId="15" fillId="0" borderId="0" xfId="2" applyFont="1"/>
    <xf numFmtId="10" fontId="4" fillId="0" borderId="0" xfId="2" applyNumberFormat="1" applyFont="1"/>
    <xf numFmtId="0" fontId="3" fillId="0" borderId="0" xfId="2" applyFont="1" applyAlignment="1">
      <alignment wrapText="1"/>
    </xf>
    <xf numFmtId="43" fontId="6" fillId="0" borderId="0" xfId="3" applyFont="1" applyAlignment="1">
      <alignment wrapText="1"/>
    </xf>
    <xf numFmtId="43" fontId="16" fillId="0" borderId="0" xfId="3" applyFont="1"/>
    <xf numFmtId="43" fontId="2" fillId="10" borderId="0" xfId="3" applyFont="1" applyFill="1"/>
    <xf numFmtId="43" fontId="4" fillId="10" borderId="0" xfId="3" applyFont="1" applyFill="1"/>
    <xf numFmtId="4" fontId="4" fillId="10" borderId="1" xfId="2" applyNumberFormat="1" applyFont="1" applyFill="1" applyBorder="1"/>
    <xf numFmtId="4" fontId="3" fillId="10" borderId="0" xfId="2" applyNumberFormat="1" applyFont="1" applyFill="1"/>
    <xf numFmtId="3" fontId="3" fillId="0" borderId="0" xfId="0" applyNumberFormat="1" applyFont="1"/>
    <xf numFmtId="3" fontId="0" fillId="0" borderId="0" xfId="0" applyNumberFormat="1"/>
    <xf numFmtId="49" fontId="8" fillId="0" borderId="0" xfId="0" applyNumberFormat="1" applyFont="1"/>
    <xf numFmtId="49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5" fillId="0" borderId="0" xfId="0" applyFont="1"/>
    <xf numFmtId="0" fontId="3" fillId="0" borderId="0" xfId="0" applyFont="1"/>
    <xf numFmtId="49" fontId="5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top" wrapText="1"/>
    </xf>
    <xf numFmtId="3" fontId="0" fillId="0" borderId="0" xfId="0" applyNumberFormat="1" applyFont="1"/>
    <xf numFmtId="3" fontId="0" fillId="0" borderId="0" xfId="0" applyNumberFormat="1" applyFont="1" applyFill="1"/>
    <xf numFmtId="4" fontId="0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20" fillId="0" borderId="0" xfId="0" applyNumberFormat="1" applyFont="1" applyFill="1"/>
  </cellXfs>
  <cellStyles count="6">
    <cellStyle name="Migliaia 2" xfId="1" xr:uid="{ECC9B71F-E88C-4749-8DB4-86D777A0F633}"/>
    <cellStyle name="Migliaia 2 2" xfId="5" xr:uid="{BA66F3DF-A75E-4803-A5EA-8872D8E6B208}"/>
    <cellStyle name="Migliaia 3" xfId="3" xr:uid="{F9274A54-E6F7-4E2E-AD56-37EC4AA7BB7A}"/>
    <cellStyle name="Normale" xfId="0" builtinId="0"/>
    <cellStyle name="Normale 2" xfId="2" xr:uid="{0490A9FE-A828-45FE-9D2C-B3E53198C17A}"/>
    <cellStyle name="Percentuale 2" xfId="4" xr:uid="{5C9F2A75-1892-4A29-BC6B-2D1ACE5670D6}"/>
  </cellStyles>
  <dxfs count="0"/>
  <tableStyles count="0" defaultTableStyle="TableStyleMedium2" defaultPivotStyle="PivotStyleLight16"/>
  <colors>
    <mruColors>
      <color rgb="FF3333FF"/>
      <color rgb="FF20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1D77-339A-4234-8354-65D44B555CDD}">
  <sheetPr>
    <tabColor rgb="FFFFC000"/>
  </sheetPr>
  <dimension ref="A1:H175"/>
  <sheetViews>
    <sheetView workbookViewId="0">
      <pane ySplit="2" topLeftCell="A3" activePane="bottomLeft" state="frozen"/>
      <selection pane="bottomLeft" activeCell="C1" sqref="C1"/>
    </sheetView>
  </sheetViews>
  <sheetFormatPr defaultRowHeight="15" x14ac:dyDescent="0.25"/>
  <cols>
    <col min="1" max="1" width="70.85546875" style="14" customWidth="1"/>
    <col min="2" max="2" width="16" style="125" customWidth="1"/>
    <col min="3" max="3" width="16.42578125" style="125" customWidth="1"/>
    <col min="4" max="4" width="9.140625" style="14"/>
    <col min="5" max="6" width="13.5703125" style="130" bestFit="1" customWidth="1"/>
    <col min="7" max="7" width="10.140625" style="130" bestFit="1" customWidth="1"/>
    <col min="8" max="8" width="11" style="130" customWidth="1"/>
    <col min="9" max="16384" width="9.140625" style="14"/>
  </cols>
  <sheetData>
    <row r="1" spans="1:8" s="12" customFormat="1" ht="30" x14ac:dyDescent="0.25">
      <c r="B1" s="122" t="s">
        <v>588</v>
      </c>
      <c r="C1" s="122" t="s">
        <v>589</v>
      </c>
      <c r="E1" s="128"/>
      <c r="F1" s="129"/>
      <c r="G1" s="129"/>
      <c r="H1" s="129"/>
    </row>
    <row r="2" spans="1:8" x14ac:dyDescent="0.25">
      <c r="A2" s="3" t="s">
        <v>169</v>
      </c>
      <c r="B2" s="7"/>
      <c r="C2" s="7"/>
      <c r="E2" s="129"/>
      <c r="F2" s="129"/>
    </row>
    <row r="3" spans="1:8" x14ac:dyDescent="0.25">
      <c r="A3" s="2" t="s">
        <v>14</v>
      </c>
      <c r="B3" s="123"/>
      <c r="C3" s="123"/>
    </row>
    <row r="4" spans="1:8" x14ac:dyDescent="0.25">
      <c r="A4" s="2" t="s">
        <v>14</v>
      </c>
      <c r="B4" s="123"/>
      <c r="C4" s="123"/>
    </row>
    <row r="5" spans="1:8" x14ac:dyDescent="0.25">
      <c r="A5" s="15" t="s">
        <v>170</v>
      </c>
      <c r="B5" s="113"/>
      <c r="C5" s="113"/>
      <c r="E5" s="131"/>
    </row>
    <row r="6" spans="1:8" x14ac:dyDescent="0.25">
      <c r="A6" s="2" t="s">
        <v>14</v>
      </c>
      <c r="B6" s="123"/>
      <c r="C6" s="123"/>
      <c r="E6" s="131"/>
      <c r="F6" s="131"/>
    </row>
    <row r="7" spans="1:8" x14ac:dyDescent="0.25">
      <c r="A7" s="15" t="s">
        <v>171</v>
      </c>
      <c r="B7" s="113"/>
      <c r="C7" s="113"/>
      <c r="E7" s="131"/>
      <c r="F7" s="131"/>
    </row>
    <row r="8" spans="1:8" x14ac:dyDescent="0.25">
      <c r="A8" s="2" t="s">
        <v>14</v>
      </c>
      <c r="B8" s="123"/>
      <c r="C8" s="123"/>
      <c r="E8" s="131"/>
      <c r="F8" s="131"/>
    </row>
    <row r="9" spans="1:8" x14ac:dyDescent="0.25">
      <c r="A9" s="115" t="s">
        <v>172</v>
      </c>
      <c r="B9" s="113"/>
      <c r="C9" s="113"/>
      <c r="E9" s="131"/>
      <c r="F9" s="131"/>
    </row>
    <row r="10" spans="1:8" x14ac:dyDescent="0.25">
      <c r="A10" s="2" t="s">
        <v>174</v>
      </c>
      <c r="B10" s="123">
        <f>8796912.74-771374.14</f>
        <v>8025538.6000000006</v>
      </c>
      <c r="C10" s="123">
        <v>8689578.9100000001</v>
      </c>
      <c r="E10" s="131"/>
      <c r="F10" s="131"/>
      <c r="G10" s="131"/>
      <c r="H10" s="131"/>
    </row>
    <row r="11" spans="1:8" x14ac:dyDescent="0.25">
      <c r="A11" s="2" t="s">
        <v>176</v>
      </c>
      <c r="B11" s="123">
        <v>-230899.11</v>
      </c>
      <c r="C11" s="123">
        <v>-160687.82999999999</v>
      </c>
      <c r="E11" s="131"/>
      <c r="F11" s="131"/>
      <c r="G11" s="131"/>
      <c r="H11" s="131"/>
    </row>
    <row r="12" spans="1:8" x14ac:dyDescent="0.25">
      <c r="A12" s="15" t="s">
        <v>178</v>
      </c>
      <c r="B12" s="113">
        <f>SUM(B10:B11)</f>
        <v>7794639.4900000002</v>
      </c>
      <c r="C12" s="113">
        <v>8528891.0800000001</v>
      </c>
      <c r="E12" s="131"/>
      <c r="F12" s="131"/>
      <c r="G12" s="131"/>
      <c r="H12" s="131"/>
    </row>
    <row r="13" spans="1:8" x14ac:dyDescent="0.25">
      <c r="A13" s="2" t="s">
        <v>180</v>
      </c>
      <c r="B13" s="123"/>
      <c r="C13" s="123"/>
      <c r="E13" s="131"/>
      <c r="F13" s="131"/>
      <c r="G13" s="131"/>
      <c r="H13" s="131"/>
    </row>
    <row r="14" spans="1:8" x14ac:dyDescent="0.25">
      <c r="A14" s="2" t="s">
        <v>176</v>
      </c>
      <c r="B14" s="123"/>
      <c r="C14" s="123"/>
      <c r="E14" s="131"/>
      <c r="F14" s="131"/>
      <c r="G14" s="131"/>
      <c r="H14" s="131"/>
    </row>
    <row r="15" spans="1:8" x14ac:dyDescent="0.25">
      <c r="A15" s="15" t="s">
        <v>183</v>
      </c>
      <c r="B15" s="113"/>
      <c r="C15" s="113"/>
      <c r="E15" s="131"/>
      <c r="F15" s="131"/>
      <c r="G15" s="131"/>
      <c r="H15" s="131"/>
    </row>
    <row r="16" spans="1:8" x14ac:dyDescent="0.25">
      <c r="A16" s="2" t="s">
        <v>185</v>
      </c>
      <c r="B16" s="123">
        <v>1146836.1100000001</v>
      </c>
      <c r="C16" s="123">
        <v>1106245.1399999999</v>
      </c>
      <c r="E16" s="131"/>
      <c r="F16" s="131"/>
      <c r="G16" s="131"/>
      <c r="H16" s="131"/>
    </row>
    <row r="17" spans="1:8" x14ac:dyDescent="0.25">
      <c r="A17" s="2" t="s">
        <v>176</v>
      </c>
      <c r="B17" s="123">
        <v>-1026602.2</v>
      </c>
      <c r="C17" s="123">
        <v>-982853.33</v>
      </c>
      <c r="E17" s="131"/>
      <c r="F17" s="131"/>
      <c r="G17" s="131"/>
      <c r="H17" s="131"/>
    </row>
    <row r="18" spans="1:8" x14ac:dyDescent="0.25">
      <c r="A18" s="15" t="s">
        <v>188</v>
      </c>
      <c r="B18" s="113">
        <v>120233.91</v>
      </c>
      <c r="C18" s="113">
        <v>123391.81</v>
      </c>
      <c r="E18" s="131"/>
      <c r="F18" s="131"/>
      <c r="G18" s="131"/>
      <c r="H18" s="131"/>
    </row>
    <row r="19" spans="1:8" x14ac:dyDescent="0.25">
      <c r="A19" s="2" t="s">
        <v>190</v>
      </c>
      <c r="B19" s="123">
        <v>5016791.95</v>
      </c>
      <c r="C19" s="123">
        <v>4730330.5</v>
      </c>
      <c r="E19" s="131"/>
      <c r="F19" s="131"/>
      <c r="G19" s="131"/>
      <c r="H19" s="131"/>
    </row>
    <row r="20" spans="1:8" x14ac:dyDescent="0.25">
      <c r="A20" s="2" t="s">
        <v>176</v>
      </c>
      <c r="B20" s="123">
        <v>-3374668.63</v>
      </c>
      <c r="C20" s="123">
        <v>-3463641.37</v>
      </c>
      <c r="E20" s="131"/>
      <c r="F20" s="131"/>
      <c r="G20" s="131"/>
      <c r="H20" s="131"/>
    </row>
    <row r="21" spans="1:8" x14ac:dyDescent="0.25">
      <c r="A21" s="15" t="s">
        <v>193</v>
      </c>
      <c r="B21" s="113">
        <v>1642123.32</v>
      </c>
      <c r="C21" s="113">
        <v>1266689.1299999999</v>
      </c>
      <c r="E21" s="131"/>
      <c r="F21" s="131"/>
      <c r="G21" s="131"/>
      <c r="H21" s="131"/>
    </row>
    <row r="22" spans="1:8" x14ac:dyDescent="0.25">
      <c r="A22" s="2" t="s">
        <v>195</v>
      </c>
      <c r="B22" s="123">
        <v>2338672.17</v>
      </c>
      <c r="C22" s="123">
        <v>2332986.9700000002</v>
      </c>
      <c r="E22" s="131"/>
      <c r="F22" s="131"/>
      <c r="G22" s="131"/>
      <c r="H22" s="131"/>
    </row>
    <row r="23" spans="1:8" x14ac:dyDescent="0.25">
      <c r="A23" s="2" t="s">
        <v>176</v>
      </c>
      <c r="B23" s="123">
        <v>-1902087.5</v>
      </c>
      <c r="C23" s="123">
        <v>-1770747.04</v>
      </c>
      <c r="E23" s="131"/>
      <c r="F23" s="131"/>
      <c r="G23" s="131"/>
      <c r="H23" s="131"/>
    </row>
    <row r="24" spans="1:8" x14ac:dyDescent="0.25">
      <c r="A24" s="15" t="s">
        <v>198</v>
      </c>
      <c r="B24" s="113">
        <v>436584.67</v>
      </c>
      <c r="C24" s="113">
        <v>562239.93000000005</v>
      </c>
      <c r="E24" s="131"/>
      <c r="F24" s="131"/>
      <c r="G24" s="131"/>
      <c r="H24" s="131"/>
    </row>
    <row r="25" spans="1:8" x14ac:dyDescent="0.25">
      <c r="A25" s="2" t="s">
        <v>200</v>
      </c>
      <c r="B25" s="123">
        <v>640257.96</v>
      </c>
      <c r="C25" s="123">
        <v>636405.41</v>
      </c>
      <c r="E25" s="131"/>
      <c r="F25" s="131"/>
      <c r="G25" s="131"/>
      <c r="H25" s="131"/>
    </row>
    <row r="26" spans="1:8" x14ac:dyDescent="0.25">
      <c r="A26" s="2" t="s">
        <v>176</v>
      </c>
      <c r="B26" s="123">
        <v>-623133.98</v>
      </c>
      <c r="C26" s="123">
        <v>-616403.68000000005</v>
      </c>
      <c r="E26" s="131"/>
      <c r="F26" s="131"/>
      <c r="G26" s="131"/>
      <c r="H26" s="131"/>
    </row>
    <row r="27" spans="1:8" x14ac:dyDescent="0.25">
      <c r="A27" s="15" t="s">
        <v>203</v>
      </c>
      <c r="B27" s="113">
        <v>17123.98</v>
      </c>
      <c r="C27" s="113">
        <v>20001.73</v>
      </c>
      <c r="E27" s="131"/>
      <c r="F27" s="131"/>
      <c r="G27" s="131"/>
      <c r="H27" s="131"/>
    </row>
    <row r="28" spans="1:8" s="120" customFormat="1" x14ac:dyDescent="0.25">
      <c r="A28" s="15" t="s">
        <v>205</v>
      </c>
      <c r="B28" s="113">
        <v>223473.74</v>
      </c>
      <c r="C28" s="113">
        <v>218673.74</v>
      </c>
      <c r="E28" s="132"/>
      <c r="F28" s="132"/>
      <c r="G28" s="131"/>
      <c r="H28" s="131"/>
    </row>
    <row r="29" spans="1:8" x14ac:dyDescent="0.25">
      <c r="A29" s="2" t="s">
        <v>207</v>
      </c>
      <c r="B29" s="123">
        <v>454212.45</v>
      </c>
      <c r="C29" s="123">
        <v>431589.29</v>
      </c>
      <c r="E29" s="131"/>
      <c r="F29" s="131"/>
      <c r="G29" s="131"/>
      <c r="H29" s="131"/>
    </row>
    <row r="30" spans="1:8" x14ac:dyDescent="0.25">
      <c r="A30" s="2" t="s">
        <v>176</v>
      </c>
      <c r="B30" s="123">
        <v>-407512.47</v>
      </c>
      <c r="C30" s="123">
        <v>-373466.53</v>
      </c>
      <c r="E30" s="131"/>
      <c r="F30" s="131"/>
      <c r="G30" s="131"/>
      <c r="H30" s="131"/>
    </row>
    <row r="31" spans="1:8" x14ac:dyDescent="0.25">
      <c r="A31" s="15" t="s">
        <v>210</v>
      </c>
      <c r="B31" s="113">
        <v>46699.98</v>
      </c>
      <c r="C31" s="113">
        <v>58122.76</v>
      </c>
      <c r="E31" s="133"/>
      <c r="F31" s="133"/>
      <c r="G31" s="133"/>
      <c r="H31" s="133"/>
    </row>
    <row r="32" spans="1:8" x14ac:dyDescent="0.25">
      <c r="A32" s="2" t="s">
        <v>212</v>
      </c>
      <c r="B32" s="123"/>
      <c r="C32" s="123"/>
      <c r="E32" s="131"/>
      <c r="F32" s="131"/>
      <c r="G32" s="131"/>
      <c r="H32" s="131"/>
    </row>
    <row r="33" spans="1:8" x14ac:dyDescent="0.25">
      <c r="A33" s="2" t="s">
        <v>176</v>
      </c>
      <c r="B33" s="123"/>
      <c r="C33" s="123"/>
      <c r="E33" s="131"/>
      <c r="F33" s="131"/>
      <c r="G33" s="131"/>
      <c r="H33" s="131"/>
    </row>
    <row r="34" spans="1:8" x14ac:dyDescent="0.25">
      <c r="A34" s="15" t="s">
        <v>215</v>
      </c>
      <c r="B34" s="113"/>
      <c r="C34" s="113"/>
      <c r="E34" s="131"/>
      <c r="F34" s="131"/>
      <c r="G34" s="131"/>
      <c r="H34" s="131"/>
    </row>
    <row r="35" spans="1:8" x14ac:dyDescent="0.25">
      <c r="A35" s="15" t="s">
        <v>217</v>
      </c>
      <c r="B35" s="113">
        <f>B34+B31+B28+B27+B24+B21+B18+B12</f>
        <v>10280879.09</v>
      </c>
      <c r="C35" s="113">
        <f>C34+C31+C28+C27+C24+C21+C18+C12</f>
        <v>10778010.18</v>
      </c>
      <c r="E35" s="131"/>
      <c r="F35" s="131"/>
      <c r="G35" s="131"/>
      <c r="H35" s="131"/>
    </row>
    <row r="36" spans="1:8" x14ac:dyDescent="0.25">
      <c r="A36" s="2" t="s">
        <v>14</v>
      </c>
      <c r="B36" s="123"/>
      <c r="C36" s="123"/>
      <c r="E36" s="131"/>
      <c r="F36" s="131"/>
      <c r="G36" s="131"/>
      <c r="H36" s="131"/>
    </row>
    <row r="37" spans="1:8" x14ac:dyDescent="0.25">
      <c r="A37" s="115" t="s">
        <v>218</v>
      </c>
      <c r="B37" s="113"/>
      <c r="C37" s="113"/>
      <c r="E37" s="131"/>
      <c r="F37" s="131"/>
      <c r="G37" s="131"/>
      <c r="H37" s="131"/>
    </row>
    <row r="38" spans="1:8" x14ac:dyDescent="0.25">
      <c r="A38" s="2" t="s">
        <v>220</v>
      </c>
      <c r="B38" s="123">
        <v>714545.65</v>
      </c>
      <c r="C38" s="123">
        <v>667355.59</v>
      </c>
      <c r="E38" s="131"/>
      <c r="F38" s="131"/>
      <c r="G38" s="131"/>
      <c r="H38" s="131"/>
    </row>
    <row r="39" spans="1:8" x14ac:dyDescent="0.25">
      <c r="A39" s="2" t="s">
        <v>176</v>
      </c>
      <c r="B39" s="123">
        <v>-581739.18999999994</v>
      </c>
      <c r="C39" s="123">
        <v>-527782.01</v>
      </c>
      <c r="E39" s="131"/>
      <c r="F39" s="131"/>
      <c r="G39" s="131"/>
      <c r="H39" s="131"/>
    </row>
    <row r="40" spans="1:8" x14ac:dyDescent="0.25">
      <c r="A40" s="15" t="s">
        <v>223</v>
      </c>
      <c r="B40" s="113">
        <v>132806.46</v>
      </c>
      <c r="C40" s="113">
        <v>139573.57999999999</v>
      </c>
      <c r="E40" s="131"/>
      <c r="F40" s="131"/>
      <c r="G40" s="131"/>
      <c r="H40" s="131"/>
    </row>
    <row r="41" spans="1:8" x14ac:dyDescent="0.25">
      <c r="A41" s="2" t="s">
        <v>225</v>
      </c>
      <c r="B41" s="123"/>
      <c r="C41" s="123"/>
      <c r="E41" s="131"/>
      <c r="F41" s="131"/>
      <c r="G41" s="131"/>
      <c r="H41" s="131"/>
    </row>
    <row r="42" spans="1:8" x14ac:dyDescent="0.25">
      <c r="A42" s="2" t="s">
        <v>176</v>
      </c>
      <c r="B42" s="123"/>
      <c r="C42" s="123"/>
      <c r="E42" s="131"/>
      <c r="F42" s="131"/>
      <c r="G42" s="131"/>
      <c r="H42" s="131"/>
    </row>
    <row r="43" spans="1:8" x14ac:dyDescent="0.25">
      <c r="A43" s="15" t="s">
        <v>228</v>
      </c>
      <c r="B43" s="113"/>
      <c r="C43" s="113"/>
      <c r="E43" s="131"/>
      <c r="F43" s="131"/>
      <c r="G43" s="131"/>
      <c r="H43" s="131"/>
    </row>
    <row r="44" spans="1:8" x14ac:dyDescent="0.25">
      <c r="A44" s="2" t="s">
        <v>230</v>
      </c>
      <c r="B44" s="123">
        <v>1159417.82</v>
      </c>
      <c r="C44" s="123">
        <v>1121662.1000000001</v>
      </c>
      <c r="E44" s="131"/>
      <c r="F44" s="131"/>
      <c r="G44" s="131"/>
      <c r="H44" s="131"/>
    </row>
    <row r="45" spans="1:8" x14ac:dyDescent="0.25">
      <c r="A45" s="2" t="s">
        <v>176</v>
      </c>
      <c r="B45" s="123">
        <v>-599865.84</v>
      </c>
      <c r="C45" s="123">
        <v>-487001.24</v>
      </c>
      <c r="E45" s="131"/>
      <c r="F45" s="131"/>
      <c r="G45" s="131"/>
      <c r="H45" s="131"/>
    </row>
    <row r="46" spans="1:8" x14ac:dyDescent="0.25">
      <c r="A46" s="15" t="s">
        <v>233</v>
      </c>
      <c r="B46" s="113">
        <v>559551.98</v>
      </c>
      <c r="C46" s="113">
        <v>634660.86</v>
      </c>
      <c r="E46" s="131"/>
      <c r="F46" s="131"/>
      <c r="G46" s="131"/>
      <c r="H46" s="131"/>
    </row>
    <row r="47" spans="1:8" x14ac:dyDescent="0.25">
      <c r="A47" s="2" t="s">
        <v>235</v>
      </c>
      <c r="B47" s="123"/>
      <c r="C47" s="123"/>
      <c r="E47" s="131"/>
      <c r="F47" s="131"/>
      <c r="G47" s="131"/>
      <c r="H47" s="131"/>
    </row>
    <row r="48" spans="1:8" x14ac:dyDescent="0.25">
      <c r="A48" s="2" t="s">
        <v>237</v>
      </c>
      <c r="B48" s="123">
        <v>1565372.14</v>
      </c>
      <c r="C48" s="123">
        <v>1538230.46</v>
      </c>
      <c r="E48" s="131"/>
      <c r="F48" s="131"/>
      <c r="G48" s="131"/>
      <c r="H48" s="131"/>
    </row>
    <row r="49" spans="1:8" x14ac:dyDescent="0.25">
      <c r="A49" s="2" t="s">
        <v>176</v>
      </c>
      <c r="B49" s="123">
        <v>-1257495.5</v>
      </c>
      <c r="C49" s="123">
        <v>-1110484.06</v>
      </c>
      <c r="E49" s="131"/>
      <c r="F49" s="131"/>
      <c r="G49" s="131"/>
      <c r="H49" s="131"/>
    </row>
    <row r="50" spans="1:8" x14ac:dyDescent="0.25">
      <c r="A50" s="15" t="s">
        <v>240</v>
      </c>
      <c r="B50" s="113">
        <v>307876.64</v>
      </c>
      <c r="C50" s="113">
        <v>427746.4</v>
      </c>
      <c r="E50" s="131"/>
      <c r="F50" s="131"/>
      <c r="G50" s="131"/>
      <c r="H50" s="131"/>
    </row>
    <row r="51" spans="1:8" x14ac:dyDescent="0.25">
      <c r="A51" s="2" t="s">
        <v>242</v>
      </c>
      <c r="B51" s="123">
        <v>94674.65</v>
      </c>
      <c r="C51" s="123">
        <v>94674.65</v>
      </c>
      <c r="E51" s="131"/>
      <c r="F51" s="131"/>
      <c r="G51" s="131"/>
      <c r="H51" s="131"/>
    </row>
    <row r="52" spans="1:8" x14ac:dyDescent="0.25">
      <c r="A52" s="2" t="s">
        <v>176</v>
      </c>
      <c r="B52" s="123">
        <v>-94674.65</v>
      </c>
      <c r="C52" s="123">
        <v>-94674.65</v>
      </c>
      <c r="E52" s="131"/>
      <c r="F52" s="131"/>
      <c r="G52" s="131"/>
      <c r="H52" s="131"/>
    </row>
    <row r="53" spans="1:8" x14ac:dyDescent="0.25">
      <c r="A53" s="15" t="s">
        <v>245</v>
      </c>
      <c r="B53" s="113"/>
      <c r="C53" s="113"/>
      <c r="E53" s="131"/>
      <c r="F53" s="131"/>
      <c r="G53" s="131"/>
      <c r="H53" s="131"/>
    </row>
    <row r="54" spans="1:8" x14ac:dyDescent="0.25">
      <c r="A54" s="15" t="s">
        <v>247</v>
      </c>
      <c r="B54" s="113">
        <v>1000235.08</v>
      </c>
      <c r="C54" s="113">
        <v>1201980.8400000001</v>
      </c>
      <c r="E54" s="131"/>
      <c r="F54" s="131"/>
      <c r="G54" s="131"/>
      <c r="H54" s="131"/>
    </row>
    <row r="55" spans="1:8" x14ac:dyDescent="0.25">
      <c r="A55" s="2" t="s">
        <v>14</v>
      </c>
      <c r="B55" s="123"/>
      <c r="C55" s="123"/>
      <c r="E55" s="131"/>
      <c r="F55" s="131"/>
      <c r="G55" s="131"/>
      <c r="H55" s="131"/>
    </row>
    <row r="56" spans="1:8" x14ac:dyDescent="0.25">
      <c r="A56" s="115" t="s">
        <v>248</v>
      </c>
      <c r="B56" s="113"/>
      <c r="C56" s="113"/>
      <c r="E56" s="131"/>
      <c r="F56" s="131"/>
      <c r="G56" s="131"/>
      <c r="H56" s="131"/>
    </row>
    <row r="57" spans="1:8" x14ac:dyDescent="0.25">
      <c r="A57" s="2" t="s">
        <v>250</v>
      </c>
      <c r="B57" s="123">
        <v>3556865.23</v>
      </c>
      <c r="C57" s="123">
        <v>3691948.41</v>
      </c>
      <c r="E57" s="131"/>
      <c r="F57" s="131"/>
      <c r="G57" s="131"/>
      <c r="H57" s="131"/>
    </row>
    <row r="58" spans="1:8" x14ac:dyDescent="0.25">
      <c r="A58" s="2" t="s">
        <v>252</v>
      </c>
      <c r="B58" s="123">
        <f>-3182440.19+200000</f>
        <v>-2982440.19</v>
      </c>
      <c r="C58" s="123">
        <v>-3107836.61</v>
      </c>
      <c r="E58" s="131"/>
      <c r="F58" s="131"/>
      <c r="G58" s="131"/>
      <c r="H58" s="131"/>
    </row>
    <row r="59" spans="1:8" x14ac:dyDescent="0.25">
      <c r="A59" s="2" t="s">
        <v>254</v>
      </c>
      <c r="B59" s="123">
        <f>B57+B58</f>
        <v>574425.04</v>
      </c>
      <c r="C59" s="123">
        <v>584111.80000000005</v>
      </c>
      <c r="E59" s="131"/>
      <c r="F59" s="131"/>
      <c r="G59" s="131"/>
      <c r="H59" s="131"/>
    </row>
    <row r="60" spans="1:8" x14ac:dyDescent="0.25">
      <c r="A60" s="2" t="s">
        <v>256</v>
      </c>
      <c r="B60" s="123">
        <v>2951484.49</v>
      </c>
      <c r="C60" s="123">
        <v>3103433.97</v>
      </c>
      <c r="E60" s="131"/>
      <c r="F60" s="131"/>
      <c r="G60" s="131"/>
      <c r="H60" s="131"/>
    </row>
    <row r="61" spans="1:8" x14ac:dyDescent="0.25">
      <c r="A61" s="2" t="s">
        <v>258</v>
      </c>
      <c r="B61" s="123">
        <v>6240</v>
      </c>
      <c r="C61" s="123">
        <v>6240</v>
      </c>
      <c r="E61" s="131"/>
      <c r="F61" s="131"/>
      <c r="G61" s="131"/>
      <c r="H61" s="131"/>
    </row>
    <row r="62" spans="1:8" x14ac:dyDescent="0.25">
      <c r="A62" s="2" t="s">
        <v>260</v>
      </c>
      <c r="B62" s="123"/>
      <c r="C62" s="123"/>
      <c r="E62" s="131"/>
      <c r="F62" s="131"/>
      <c r="G62" s="131"/>
      <c r="H62" s="131"/>
    </row>
    <row r="63" spans="1:8" x14ac:dyDescent="0.25">
      <c r="A63" s="2"/>
      <c r="B63" s="123"/>
      <c r="C63" s="123"/>
      <c r="E63" s="131"/>
      <c r="F63" s="131"/>
      <c r="G63" s="131"/>
      <c r="H63" s="131"/>
    </row>
    <row r="64" spans="1:8" x14ac:dyDescent="0.25">
      <c r="A64" s="2"/>
      <c r="B64" s="123"/>
      <c r="C64" s="123"/>
      <c r="E64" s="131"/>
      <c r="F64" s="131"/>
      <c r="G64" s="131"/>
      <c r="H64" s="131"/>
    </row>
    <row r="65" spans="1:8" x14ac:dyDescent="0.25">
      <c r="A65" s="2" t="s">
        <v>262</v>
      </c>
      <c r="B65" s="123">
        <f>1163033.76-421820.41</f>
        <v>741213.35000000009</v>
      </c>
      <c r="C65" s="123">
        <v>1184445.3999999999</v>
      </c>
      <c r="E65" s="131"/>
      <c r="F65" s="131"/>
      <c r="G65" s="131"/>
      <c r="H65" s="131"/>
    </row>
    <row r="66" spans="1:8" x14ac:dyDescent="0.25">
      <c r="A66" s="2" t="s">
        <v>264</v>
      </c>
      <c r="B66" s="123"/>
      <c r="C66" s="123"/>
      <c r="E66" s="131"/>
      <c r="F66" s="131"/>
      <c r="G66" s="131"/>
      <c r="H66" s="131"/>
    </row>
    <row r="67" spans="1:8" x14ac:dyDescent="0.25">
      <c r="A67" s="2" t="s">
        <v>266</v>
      </c>
      <c r="B67" s="123">
        <f>B65-B66</f>
        <v>741213.35000000009</v>
      </c>
      <c r="C67" s="123">
        <v>1184445.3999999999</v>
      </c>
      <c r="E67" s="131"/>
      <c r="F67" s="131"/>
      <c r="G67" s="131"/>
      <c r="H67" s="131"/>
    </row>
    <row r="68" spans="1:8" x14ac:dyDescent="0.25">
      <c r="A68" s="2" t="s">
        <v>268</v>
      </c>
      <c r="B68" s="123">
        <v>1037500</v>
      </c>
      <c r="C68" s="123">
        <v>985000</v>
      </c>
      <c r="E68" s="131"/>
      <c r="F68" s="131"/>
      <c r="G68" s="131"/>
      <c r="H68" s="131"/>
    </row>
    <row r="69" spans="1:8" x14ac:dyDescent="0.25">
      <c r="A69" s="2" t="s">
        <v>270</v>
      </c>
      <c r="B69" s="123"/>
      <c r="C69" s="123"/>
      <c r="E69" s="131"/>
      <c r="F69" s="131"/>
      <c r="G69" s="131"/>
      <c r="H69" s="131"/>
    </row>
    <row r="70" spans="1:8" x14ac:dyDescent="0.25">
      <c r="A70" s="2" t="s">
        <v>272</v>
      </c>
      <c r="B70" s="123">
        <f>B68+B67+B61+B60+B59</f>
        <v>5310862.88</v>
      </c>
      <c r="C70" s="123">
        <v>5863231.1699999999</v>
      </c>
      <c r="E70" s="131"/>
      <c r="F70" s="131"/>
      <c r="G70" s="131"/>
      <c r="H70" s="131"/>
    </row>
    <row r="71" spans="1:8" x14ac:dyDescent="0.25">
      <c r="A71" s="2" t="s">
        <v>274</v>
      </c>
      <c r="B71" s="123"/>
      <c r="C71" s="123"/>
      <c r="E71" s="131"/>
      <c r="F71" s="131"/>
      <c r="G71" s="131"/>
      <c r="H71" s="131"/>
    </row>
    <row r="72" spans="1:8" x14ac:dyDescent="0.25">
      <c r="A72" s="15" t="s">
        <v>276</v>
      </c>
      <c r="B72" s="113">
        <f>B70</f>
        <v>5310862.88</v>
      </c>
      <c r="C72" s="113">
        <v>5863231.1699999999</v>
      </c>
      <c r="E72" s="131"/>
      <c r="F72" s="131"/>
      <c r="G72" s="131"/>
      <c r="H72" s="131"/>
    </row>
    <row r="73" spans="1:8" x14ac:dyDescent="0.25">
      <c r="A73" s="2" t="s">
        <v>14</v>
      </c>
      <c r="B73" s="123"/>
      <c r="C73" s="123"/>
      <c r="E73" s="131"/>
      <c r="F73" s="131"/>
      <c r="G73" s="131"/>
      <c r="H73" s="131"/>
    </row>
    <row r="74" spans="1:8" x14ac:dyDescent="0.25">
      <c r="A74" s="15" t="s">
        <v>278</v>
      </c>
      <c r="B74" s="113"/>
      <c r="C74" s="113"/>
      <c r="E74" s="131"/>
      <c r="F74" s="131"/>
      <c r="G74" s="131"/>
      <c r="H74" s="131"/>
    </row>
    <row r="75" spans="1:8" x14ac:dyDescent="0.25">
      <c r="A75" s="2" t="s">
        <v>14</v>
      </c>
      <c r="B75" s="123"/>
      <c r="C75" s="123"/>
      <c r="E75" s="131"/>
      <c r="F75" s="131"/>
      <c r="G75" s="131"/>
      <c r="H75" s="131"/>
    </row>
    <row r="76" spans="1:8" x14ac:dyDescent="0.25">
      <c r="A76" s="15" t="s">
        <v>280</v>
      </c>
      <c r="B76" s="113">
        <f>B74+B72+B54+B35</f>
        <v>16591977.050000001</v>
      </c>
      <c r="C76" s="113">
        <f>C74+C72+C54+C35</f>
        <v>17843222.189999998</v>
      </c>
      <c r="E76" s="131"/>
      <c r="F76" s="131"/>
      <c r="G76" s="131"/>
      <c r="H76" s="131"/>
    </row>
    <row r="77" spans="1:8" x14ac:dyDescent="0.25">
      <c r="A77" s="2" t="s">
        <v>14</v>
      </c>
      <c r="B77" s="123"/>
      <c r="C77" s="123"/>
      <c r="E77" s="131"/>
      <c r="F77" s="131"/>
      <c r="G77" s="131"/>
      <c r="H77" s="131"/>
    </row>
    <row r="78" spans="1:8" x14ac:dyDescent="0.25">
      <c r="A78" s="15" t="s">
        <v>281</v>
      </c>
      <c r="B78" s="113"/>
      <c r="C78" s="113"/>
      <c r="E78" s="131"/>
      <c r="F78" s="131"/>
      <c r="G78" s="131"/>
      <c r="H78" s="131"/>
    </row>
    <row r="79" spans="1:8" x14ac:dyDescent="0.25">
      <c r="A79" s="2" t="s">
        <v>14</v>
      </c>
      <c r="B79" s="123"/>
      <c r="C79" s="123"/>
      <c r="E79" s="131"/>
      <c r="F79" s="131"/>
      <c r="G79" s="131"/>
      <c r="H79" s="131"/>
    </row>
    <row r="80" spans="1:8" x14ac:dyDescent="0.25">
      <c r="A80" s="115" t="s">
        <v>282</v>
      </c>
      <c r="B80" s="113"/>
      <c r="C80" s="113"/>
      <c r="E80" s="131"/>
      <c r="F80" s="131"/>
      <c r="G80" s="131"/>
      <c r="H80" s="131"/>
    </row>
    <row r="81" spans="1:8" x14ac:dyDescent="0.25">
      <c r="A81" s="2" t="s">
        <v>282</v>
      </c>
      <c r="B81" s="123"/>
      <c r="C81" s="123"/>
      <c r="E81" s="131"/>
      <c r="F81" s="131"/>
      <c r="G81" s="131"/>
      <c r="H81" s="131"/>
    </row>
    <row r="82" spans="1:8" x14ac:dyDescent="0.25">
      <c r="A82" s="2" t="s">
        <v>285</v>
      </c>
      <c r="B82" s="123"/>
      <c r="C82" s="123"/>
      <c r="E82" s="131"/>
      <c r="F82" s="131"/>
      <c r="G82" s="131"/>
      <c r="H82" s="131"/>
    </row>
    <row r="83" spans="1:8" x14ac:dyDescent="0.25">
      <c r="A83" s="15" t="s">
        <v>287</v>
      </c>
      <c r="B83" s="113"/>
      <c r="C83" s="113"/>
      <c r="E83" s="131"/>
      <c r="F83" s="131"/>
      <c r="G83" s="131"/>
      <c r="H83" s="131"/>
    </row>
    <row r="84" spans="1:8" x14ac:dyDescent="0.25">
      <c r="A84" s="2" t="s">
        <v>14</v>
      </c>
      <c r="B84" s="123"/>
      <c r="C84" s="123"/>
      <c r="E84" s="131"/>
      <c r="F84" s="131"/>
      <c r="G84" s="131"/>
      <c r="H84" s="131"/>
    </row>
    <row r="85" spans="1:8" x14ac:dyDescent="0.25">
      <c r="A85" s="115" t="s">
        <v>288</v>
      </c>
      <c r="B85" s="113"/>
      <c r="C85" s="113"/>
      <c r="E85" s="131"/>
      <c r="F85" s="131"/>
      <c r="G85" s="131"/>
      <c r="H85" s="131"/>
    </row>
    <row r="86" spans="1:8" x14ac:dyDescent="0.25">
      <c r="A86" s="2" t="s">
        <v>290</v>
      </c>
      <c r="B86" s="123">
        <v>2337792.34</v>
      </c>
      <c r="C86" s="123"/>
      <c r="E86" s="131"/>
      <c r="F86" s="131"/>
      <c r="G86" s="131"/>
      <c r="H86" s="131"/>
    </row>
    <row r="87" spans="1:8" x14ac:dyDescent="0.25">
      <c r="A87" s="2" t="s">
        <v>292</v>
      </c>
      <c r="B87" s="123"/>
      <c r="C87" s="123"/>
      <c r="E87" s="131"/>
      <c r="F87" s="131"/>
      <c r="G87" s="131"/>
      <c r="H87" s="131"/>
    </row>
    <row r="88" spans="1:8" x14ac:dyDescent="0.25">
      <c r="A88" s="2" t="s">
        <v>294</v>
      </c>
      <c r="B88" s="123"/>
      <c r="C88" s="123">
        <v>1680155.21</v>
      </c>
      <c r="E88" s="131"/>
      <c r="F88" s="131"/>
      <c r="G88" s="131"/>
      <c r="H88" s="131"/>
    </row>
    <row r="89" spans="1:8" x14ac:dyDescent="0.25">
      <c r="A89" s="2" t="s">
        <v>296</v>
      </c>
      <c r="B89" s="123">
        <v>13516.65</v>
      </c>
      <c r="C89" s="123">
        <v>10457.52</v>
      </c>
      <c r="E89" s="131"/>
      <c r="F89" s="131"/>
      <c r="G89" s="131"/>
      <c r="H89" s="131"/>
    </row>
    <row r="90" spans="1:8" x14ac:dyDescent="0.25">
      <c r="A90" s="2" t="s">
        <v>298</v>
      </c>
      <c r="B90" s="123">
        <v>1019193.25</v>
      </c>
      <c r="C90" s="123"/>
      <c r="E90" s="131"/>
      <c r="F90" s="131"/>
      <c r="G90" s="131"/>
      <c r="H90" s="131"/>
    </row>
    <row r="91" spans="1:8" x14ac:dyDescent="0.25">
      <c r="A91" s="2" t="s">
        <v>300</v>
      </c>
      <c r="B91" s="123">
        <v>2908403.96</v>
      </c>
      <c r="C91" s="123">
        <v>1978663.77</v>
      </c>
      <c r="E91" s="131"/>
      <c r="F91" s="131"/>
      <c r="G91" s="131"/>
      <c r="H91" s="131"/>
    </row>
    <row r="92" spans="1:8" x14ac:dyDescent="0.25">
      <c r="A92" s="2" t="s">
        <v>302</v>
      </c>
      <c r="B92" s="123">
        <v>1396173.43</v>
      </c>
      <c r="C92" s="123">
        <v>6613451.7000000002</v>
      </c>
      <c r="E92" s="131"/>
      <c r="F92" s="131"/>
      <c r="G92" s="131"/>
      <c r="H92" s="131"/>
    </row>
    <row r="93" spans="1:8" x14ac:dyDescent="0.25">
      <c r="A93" s="2" t="s">
        <v>304</v>
      </c>
      <c r="B93" s="123">
        <v>6132.11</v>
      </c>
      <c r="C93" s="123">
        <v>13877.02</v>
      </c>
      <c r="E93" s="131"/>
      <c r="F93" s="131"/>
      <c r="G93" s="131"/>
      <c r="H93" s="131"/>
    </row>
    <row r="94" spans="1:8" x14ac:dyDescent="0.25">
      <c r="A94" s="2" t="s">
        <v>306</v>
      </c>
      <c r="B94" s="123">
        <v>351893.27</v>
      </c>
      <c r="C94" s="123">
        <v>1632376.68</v>
      </c>
      <c r="E94" s="131"/>
      <c r="F94" s="131"/>
      <c r="G94" s="131"/>
      <c r="H94" s="131"/>
    </row>
    <row r="95" spans="1:8" x14ac:dyDescent="0.25">
      <c r="A95" s="2" t="s">
        <v>308</v>
      </c>
      <c r="B95" s="123">
        <v>2411904.2400000002</v>
      </c>
      <c r="C95" s="123">
        <v>2412223.09</v>
      </c>
      <c r="E95" s="131"/>
      <c r="F95" s="131"/>
      <c r="G95" s="131"/>
      <c r="H95" s="131"/>
    </row>
    <row r="96" spans="1:8" x14ac:dyDescent="0.25">
      <c r="A96" s="2" t="s">
        <v>310</v>
      </c>
      <c r="B96" s="123">
        <v>390213.71</v>
      </c>
      <c r="C96" s="123">
        <v>548035.18999999994</v>
      </c>
      <c r="E96" s="131"/>
      <c r="F96" s="131"/>
      <c r="G96" s="131"/>
      <c r="H96" s="131"/>
    </row>
    <row r="97" spans="1:8" x14ac:dyDescent="0.25">
      <c r="A97" s="2" t="s">
        <v>312</v>
      </c>
      <c r="B97" s="124">
        <v>715139.08</v>
      </c>
      <c r="C97" s="123">
        <v>39916.22</v>
      </c>
      <c r="E97" s="131"/>
      <c r="F97" s="131"/>
      <c r="G97" s="131"/>
      <c r="H97" s="131"/>
    </row>
    <row r="98" spans="1:8" x14ac:dyDescent="0.25">
      <c r="A98" s="2" t="s">
        <v>314</v>
      </c>
      <c r="B98" s="123"/>
      <c r="C98" s="123"/>
      <c r="E98" s="131"/>
      <c r="F98" s="131"/>
      <c r="G98" s="131"/>
      <c r="H98" s="131"/>
    </row>
    <row r="99" spans="1:8" x14ac:dyDescent="0.25">
      <c r="A99" s="15" t="s">
        <v>316</v>
      </c>
      <c r="B99" s="113">
        <v>11550362.039999999</v>
      </c>
      <c r="C99" s="113">
        <v>14929156.4</v>
      </c>
      <c r="E99" s="131"/>
      <c r="F99" s="131"/>
      <c r="G99" s="131"/>
      <c r="H99" s="131"/>
    </row>
    <row r="100" spans="1:8" x14ac:dyDescent="0.25">
      <c r="A100" s="2" t="s">
        <v>14</v>
      </c>
      <c r="B100" s="123"/>
      <c r="C100" s="123"/>
      <c r="E100" s="131"/>
      <c r="F100" s="131"/>
      <c r="G100" s="131"/>
      <c r="H100" s="131"/>
    </row>
    <row r="101" spans="1:8" x14ac:dyDescent="0.25">
      <c r="A101" s="2" t="s">
        <v>317</v>
      </c>
      <c r="B101" s="123"/>
      <c r="C101" s="123"/>
      <c r="E101" s="131"/>
      <c r="F101" s="131"/>
      <c r="G101" s="131"/>
      <c r="H101" s="131"/>
    </row>
    <row r="102" spans="1:8" x14ac:dyDescent="0.25">
      <c r="A102" s="15" t="s">
        <v>319</v>
      </c>
      <c r="B102" s="113"/>
      <c r="C102" s="113"/>
      <c r="E102" s="131"/>
      <c r="F102" s="131"/>
      <c r="G102" s="131"/>
      <c r="H102" s="131"/>
    </row>
    <row r="103" spans="1:8" x14ac:dyDescent="0.25">
      <c r="A103" s="2" t="s">
        <v>14</v>
      </c>
      <c r="B103" s="123"/>
      <c r="C103" s="123"/>
      <c r="E103" s="131"/>
      <c r="F103" s="131"/>
      <c r="G103" s="131"/>
      <c r="H103" s="131"/>
    </row>
    <row r="104" spans="1:8" x14ac:dyDescent="0.25">
      <c r="A104" s="115" t="s">
        <v>320</v>
      </c>
      <c r="B104" s="113"/>
      <c r="C104" s="113"/>
      <c r="E104" s="131"/>
      <c r="F104" s="131"/>
      <c r="G104" s="131"/>
      <c r="H104" s="131"/>
    </row>
    <row r="105" spans="1:8" x14ac:dyDescent="0.25">
      <c r="A105" s="2" t="s">
        <v>322</v>
      </c>
      <c r="B105" s="123">
        <v>3294851.86</v>
      </c>
      <c r="C105" s="123">
        <v>2789272.2</v>
      </c>
      <c r="E105" s="131"/>
      <c r="F105" s="131"/>
      <c r="G105" s="131"/>
      <c r="H105" s="131"/>
    </row>
    <row r="106" spans="1:8" x14ac:dyDescent="0.25">
      <c r="A106" s="2" t="s">
        <v>324</v>
      </c>
      <c r="B106" s="123">
        <v>35326.43</v>
      </c>
      <c r="C106" s="123">
        <v>153050.48000000001</v>
      </c>
      <c r="E106" s="131"/>
      <c r="F106" s="131"/>
      <c r="G106" s="131"/>
      <c r="H106" s="131"/>
    </row>
    <row r="107" spans="1:8" x14ac:dyDescent="0.25">
      <c r="A107" s="2" t="s">
        <v>326</v>
      </c>
      <c r="B107" s="123">
        <v>1504.02</v>
      </c>
      <c r="C107" s="123">
        <v>1780.97</v>
      </c>
      <c r="E107" s="131"/>
      <c r="F107" s="131"/>
      <c r="G107" s="131"/>
      <c r="H107" s="131"/>
    </row>
    <row r="108" spans="1:8" x14ac:dyDescent="0.25">
      <c r="A108" s="15" t="s">
        <v>328</v>
      </c>
      <c r="B108" s="113">
        <v>3331682.31</v>
      </c>
      <c r="C108" s="113">
        <v>2944103.65</v>
      </c>
      <c r="E108" s="131"/>
      <c r="F108" s="131"/>
      <c r="G108" s="131"/>
      <c r="H108" s="131"/>
    </row>
    <row r="109" spans="1:8" x14ac:dyDescent="0.25">
      <c r="A109" s="2" t="s">
        <v>14</v>
      </c>
      <c r="B109" s="123"/>
      <c r="C109" s="123"/>
      <c r="E109" s="131"/>
      <c r="F109" s="131"/>
      <c r="G109" s="131"/>
      <c r="H109" s="131"/>
    </row>
    <row r="110" spans="1:8" x14ac:dyDescent="0.25">
      <c r="A110" s="115" t="s">
        <v>329</v>
      </c>
      <c r="B110" s="123"/>
      <c r="C110" s="123"/>
      <c r="E110" s="131"/>
      <c r="F110" s="131"/>
      <c r="G110" s="131"/>
      <c r="H110" s="131"/>
    </row>
    <row r="111" spans="1:8" x14ac:dyDescent="0.25">
      <c r="A111" s="2" t="s">
        <v>330</v>
      </c>
      <c r="B111" s="123">
        <v>19.53</v>
      </c>
      <c r="C111" s="123">
        <v>41.77</v>
      </c>
      <c r="E111" s="131"/>
      <c r="F111" s="131"/>
      <c r="G111" s="131"/>
      <c r="H111" s="131"/>
    </row>
    <row r="112" spans="1:8" x14ac:dyDescent="0.25">
      <c r="A112" s="2" t="s">
        <v>332</v>
      </c>
      <c r="B112" s="123">
        <v>164722.46</v>
      </c>
      <c r="C112" s="123">
        <v>108093.16</v>
      </c>
      <c r="E112" s="131"/>
      <c r="F112" s="131"/>
      <c r="G112" s="131"/>
      <c r="H112" s="131"/>
    </row>
    <row r="113" spans="1:8" x14ac:dyDescent="0.25">
      <c r="A113" s="15" t="s">
        <v>333</v>
      </c>
      <c r="B113" s="113">
        <v>164741.99</v>
      </c>
      <c r="C113" s="113">
        <v>108134.93</v>
      </c>
      <c r="E113" s="131"/>
      <c r="F113" s="131"/>
      <c r="G113" s="131"/>
      <c r="H113" s="131"/>
    </row>
    <row r="114" spans="1:8" x14ac:dyDescent="0.25">
      <c r="A114" s="2" t="s">
        <v>14</v>
      </c>
      <c r="B114" s="123"/>
      <c r="C114" s="123"/>
      <c r="E114" s="131"/>
      <c r="F114" s="131"/>
      <c r="G114" s="131"/>
      <c r="H114" s="131"/>
    </row>
    <row r="115" spans="1:8" x14ac:dyDescent="0.25">
      <c r="A115" s="15" t="s">
        <v>335</v>
      </c>
      <c r="B115" s="113"/>
      <c r="C115" s="113"/>
      <c r="E115" s="131"/>
      <c r="F115" s="131"/>
      <c r="G115" s="131"/>
      <c r="H115" s="131"/>
    </row>
    <row r="116" spans="1:8" x14ac:dyDescent="0.25">
      <c r="A116" s="15" t="s">
        <v>337</v>
      </c>
      <c r="B116" s="113">
        <f>B115+B113+B108+B99+B83</f>
        <v>15046786.34</v>
      </c>
      <c r="C116" s="113">
        <f>C115+C113+C108+C99+C83</f>
        <v>17981394.98</v>
      </c>
      <c r="E116" s="131"/>
      <c r="F116" s="131"/>
      <c r="G116" s="131"/>
      <c r="H116" s="131"/>
    </row>
    <row r="117" spans="1:8" x14ac:dyDescent="0.25">
      <c r="A117" s="116" t="s">
        <v>339</v>
      </c>
      <c r="B117" s="118">
        <f>B116+B76</f>
        <v>31638763.390000001</v>
      </c>
      <c r="C117" s="118">
        <f>C116+C76</f>
        <v>35824617.170000002</v>
      </c>
      <c r="E117" s="131"/>
      <c r="F117" s="131"/>
      <c r="G117" s="131"/>
      <c r="H117" s="131"/>
    </row>
    <row r="118" spans="1:8" x14ac:dyDescent="0.25">
      <c r="A118" s="2" t="s">
        <v>14</v>
      </c>
      <c r="B118" s="123"/>
      <c r="C118" s="123"/>
      <c r="E118" s="131"/>
      <c r="F118" s="131"/>
      <c r="G118" s="131"/>
      <c r="H118" s="131"/>
    </row>
    <row r="119" spans="1:8" x14ac:dyDescent="0.25">
      <c r="A119" s="2" t="s">
        <v>14</v>
      </c>
      <c r="B119" s="123"/>
      <c r="C119" s="123"/>
      <c r="E119" s="131"/>
      <c r="F119" s="131"/>
      <c r="G119" s="131"/>
      <c r="H119" s="131"/>
    </row>
    <row r="120" spans="1:8" x14ac:dyDescent="0.25">
      <c r="A120" s="15" t="s">
        <v>340</v>
      </c>
      <c r="B120" s="113"/>
      <c r="C120" s="113"/>
      <c r="E120" s="131"/>
      <c r="F120" s="131"/>
      <c r="G120" s="131"/>
      <c r="H120" s="131"/>
    </row>
    <row r="121" spans="1:8" x14ac:dyDescent="0.25">
      <c r="A121" s="15"/>
      <c r="B121" s="113"/>
      <c r="C121" s="113"/>
      <c r="E121" s="131"/>
      <c r="F121" s="131"/>
      <c r="G121" s="131"/>
      <c r="H121" s="131"/>
    </row>
    <row r="122" spans="1:8" x14ac:dyDescent="0.25">
      <c r="A122" s="115" t="s">
        <v>341</v>
      </c>
      <c r="B122" s="113"/>
      <c r="C122" s="113"/>
      <c r="E122" s="131"/>
      <c r="F122" s="131"/>
      <c r="G122" s="131"/>
      <c r="H122" s="131"/>
    </row>
    <row r="123" spans="1:8" x14ac:dyDescent="0.25">
      <c r="A123" s="2" t="s">
        <v>342</v>
      </c>
      <c r="B123" s="123">
        <v>1603430.12</v>
      </c>
      <c r="C123" s="123">
        <v>1440258.68</v>
      </c>
      <c r="E123" s="131"/>
      <c r="F123" s="131"/>
      <c r="G123" s="131"/>
      <c r="H123" s="131"/>
    </row>
    <row r="124" spans="1:8" x14ac:dyDescent="0.25">
      <c r="A124" s="2" t="s">
        <v>343</v>
      </c>
      <c r="B124" s="123">
        <v>2787.09</v>
      </c>
      <c r="C124" s="123">
        <v>2787.09</v>
      </c>
      <c r="E124" s="131"/>
      <c r="F124" s="131"/>
      <c r="G124" s="131"/>
      <c r="H124" s="131"/>
    </row>
    <row r="125" spans="1:8" x14ac:dyDescent="0.25">
      <c r="A125" s="2" t="s">
        <v>344</v>
      </c>
      <c r="B125" s="123"/>
      <c r="C125" s="123"/>
      <c r="E125" s="131"/>
      <c r="F125" s="131"/>
      <c r="G125" s="131"/>
      <c r="H125" s="131"/>
    </row>
    <row r="126" spans="1:8" x14ac:dyDescent="0.25">
      <c r="A126" s="15" t="s">
        <v>346</v>
      </c>
      <c r="B126" s="113">
        <v>1606217.21</v>
      </c>
      <c r="C126" s="113">
        <v>1443045.77</v>
      </c>
      <c r="E126" s="131"/>
      <c r="F126" s="131"/>
      <c r="G126" s="131"/>
      <c r="H126" s="131"/>
    </row>
    <row r="127" spans="1:8" x14ac:dyDescent="0.25">
      <c r="A127" s="2" t="s">
        <v>14</v>
      </c>
      <c r="B127" s="123"/>
      <c r="C127" s="123"/>
      <c r="E127" s="131"/>
      <c r="F127" s="131"/>
      <c r="G127" s="131"/>
      <c r="H127" s="131"/>
    </row>
    <row r="128" spans="1:8" x14ac:dyDescent="0.25">
      <c r="A128" s="115" t="s">
        <v>347</v>
      </c>
      <c r="B128" s="113"/>
      <c r="C128" s="113"/>
      <c r="E128" s="131"/>
      <c r="F128" s="131"/>
      <c r="G128" s="131"/>
      <c r="H128" s="131"/>
    </row>
    <row r="129" spans="1:8" x14ac:dyDescent="0.25">
      <c r="A129" s="2" t="s">
        <v>349</v>
      </c>
      <c r="B129" s="123"/>
      <c r="C129" s="123"/>
      <c r="E129" s="131"/>
      <c r="F129" s="131"/>
      <c r="G129" s="131"/>
      <c r="H129" s="131"/>
    </row>
    <row r="130" spans="1:8" x14ac:dyDescent="0.25">
      <c r="A130" s="2" t="s">
        <v>351</v>
      </c>
      <c r="B130" s="123"/>
      <c r="C130" s="123"/>
      <c r="E130" s="131"/>
      <c r="F130" s="131"/>
      <c r="G130" s="131"/>
      <c r="H130" s="131"/>
    </row>
    <row r="131" spans="1:8" x14ac:dyDescent="0.25">
      <c r="A131" s="2" t="s">
        <v>347</v>
      </c>
      <c r="B131" s="123"/>
      <c r="C131" s="123"/>
      <c r="E131" s="131"/>
      <c r="F131" s="131"/>
      <c r="G131" s="131"/>
      <c r="H131" s="131"/>
    </row>
    <row r="132" spans="1:8" x14ac:dyDescent="0.25">
      <c r="A132" s="15" t="s">
        <v>354</v>
      </c>
      <c r="B132" s="113"/>
      <c r="C132" s="113"/>
      <c r="E132" s="131"/>
      <c r="F132" s="131"/>
      <c r="G132" s="131"/>
      <c r="H132" s="131"/>
    </row>
    <row r="133" spans="1:8" x14ac:dyDescent="0.25">
      <c r="A133" s="15" t="s">
        <v>355</v>
      </c>
      <c r="B133" s="113"/>
      <c r="C133" s="113"/>
      <c r="E133" s="131"/>
      <c r="F133" s="131"/>
      <c r="G133" s="131"/>
      <c r="H133" s="131"/>
    </row>
    <row r="134" spans="1:8" x14ac:dyDescent="0.25">
      <c r="A134" s="2" t="s">
        <v>357</v>
      </c>
      <c r="B134" s="123">
        <v>2060862.74</v>
      </c>
      <c r="C134" s="123">
        <v>1630406.17</v>
      </c>
      <c r="E134" s="131"/>
      <c r="F134" s="131"/>
      <c r="G134" s="131"/>
      <c r="H134" s="131"/>
    </row>
    <row r="135" spans="1:8" x14ac:dyDescent="0.25">
      <c r="A135" s="2" t="s">
        <v>359</v>
      </c>
      <c r="B135" s="123">
        <v>5000</v>
      </c>
      <c r="C135" s="123"/>
      <c r="E135" s="131"/>
      <c r="F135" s="131"/>
      <c r="G135" s="131"/>
      <c r="H135" s="131"/>
    </row>
    <row r="136" spans="1:8" x14ac:dyDescent="0.25">
      <c r="A136" s="2" t="s">
        <v>361</v>
      </c>
      <c r="B136" s="123">
        <v>309.42</v>
      </c>
      <c r="C136" s="123">
        <v>544059.84</v>
      </c>
      <c r="E136" s="131"/>
      <c r="F136" s="131"/>
      <c r="G136" s="131"/>
      <c r="H136" s="131"/>
    </row>
    <row r="137" spans="1:8" x14ac:dyDescent="0.25">
      <c r="A137" s="2" t="s">
        <v>363</v>
      </c>
      <c r="B137" s="123">
        <v>1264.67</v>
      </c>
      <c r="C137" s="123">
        <v>2264.67</v>
      </c>
      <c r="E137" s="131"/>
      <c r="F137" s="131"/>
      <c r="G137" s="131"/>
      <c r="H137" s="131"/>
    </row>
    <row r="138" spans="1:8" x14ac:dyDescent="0.25">
      <c r="A138" s="2" t="s">
        <v>365</v>
      </c>
      <c r="B138" s="123">
        <v>743478.79</v>
      </c>
      <c r="C138" s="123">
        <v>5288992.62</v>
      </c>
      <c r="E138" s="131"/>
      <c r="F138" s="131"/>
      <c r="G138" s="131"/>
      <c r="H138" s="131"/>
    </row>
    <row r="139" spans="1:8" x14ac:dyDescent="0.25">
      <c r="A139" s="2" t="s">
        <v>367</v>
      </c>
      <c r="B139" s="123"/>
      <c r="C139" s="123"/>
      <c r="E139" s="131"/>
      <c r="F139" s="131"/>
      <c r="G139" s="131"/>
      <c r="H139" s="131"/>
    </row>
    <row r="140" spans="1:8" x14ac:dyDescent="0.25">
      <c r="A140" s="2" t="s">
        <v>369</v>
      </c>
      <c r="B140" s="123"/>
      <c r="C140" s="123"/>
      <c r="E140" s="131"/>
      <c r="F140" s="131"/>
      <c r="G140" s="131"/>
      <c r="H140" s="131"/>
    </row>
    <row r="141" spans="1:8" x14ac:dyDescent="0.25">
      <c r="A141" s="2" t="s">
        <v>371</v>
      </c>
      <c r="B141" s="123">
        <v>2311425.35</v>
      </c>
      <c r="C141" s="123">
        <v>2791457.92</v>
      </c>
      <c r="E141" s="131"/>
      <c r="F141" s="131"/>
      <c r="G141" s="131"/>
      <c r="H141" s="131"/>
    </row>
    <row r="142" spans="1:8" x14ac:dyDescent="0.25">
      <c r="A142" s="2" t="s">
        <v>373</v>
      </c>
      <c r="B142" s="123">
        <v>20286.43</v>
      </c>
      <c r="C142" s="123"/>
      <c r="E142" s="131"/>
      <c r="F142" s="131"/>
      <c r="G142" s="131"/>
      <c r="H142" s="131"/>
    </row>
    <row r="143" spans="1:8" x14ac:dyDescent="0.25">
      <c r="A143" s="2" t="s">
        <v>375</v>
      </c>
      <c r="B143" s="123">
        <v>968056.74</v>
      </c>
      <c r="C143" s="123">
        <v>527864.19999999995</v>
      </c>
      <c r="E143" s="131"/>
      <c r="F143" s="131"/>
      <c r="G143" s="131"/>
      <c r="H143" s="131"/>
    </row>
    <row r="144" spans="1:8" x14ac:dyDescent="0.25">
      <c r="A144" s="2" t="s">
        <v>377</v>
      </c>
      <c r="B144" s="123">
        <v>285597.15999999997</v>
      </c>
      <c r="C144" s="123">
        <v>239955.29</v>
      </c>
      <c r="E144" s="131"/>
      <c r="F144" s="131"/>
      <c r="G144" s="131"/>
      <c r="H144" s="131"/>
    </row>
    <row r="145" spans="1:8" x14ac:dyDescent="0.25">
      <c r="A145" s="15" t="s">
        <v>379</v>
      </c>
      <c r="B145" s="113">
        <v>6396281.2999999998</v>
      </c>
      <c r="C145" s="113">
        <v>11025000.710000001</v>
      </c>
      <c r="E145" s="131"/>
      <c r="F145" s="131"/>
      <c r="G145" s="131"/>
      <c r="H145" s="131"/>
    </row>
    <row r="146" spans="1:8" x14ac:dyDescent="0.25">
      <c r="A146" s="2" t="s">
        <v>14</v>
      </c>
      <c r="B146" s="123"/>
      <c r="C146" s="123"/>
      <c r="E146" s="131"/>
      <c r="F146" s="131"/>
      <c r="G146" s="131"/>
      <c r="H146" s="131"/>
    </row>
    <row r="147" spans="1:8" x14ac:dyDescent="0.25">
      <c r="A147" s="115" t="s">
        <v>380</v>
      </c>
      <c r="B147" s="113"/>
      <c r="C147" s="113"/>
      <c r="E147" s="131"/>
      <c r="F147" s="131"/>
      <c r="G147" s="131"/>
      <c r="H147" s="131"/>
    </row>
    <row r="148" spans="1:8" x14ac:dyDescent="0.25">
      <c r="A148" s="2" t="s">
        <v>381</v>
      </c>
      <c r="B148" s="123">
        <v>5185.7700000000004</v>
      </c>
      <c r="C148" s="123">
        <v>24581.31</v>
      </c>
      <c r="E148" s="131"/>
      <c r="F148" s="131"/>
      <c r="G148" s="131"/>
      <c r="H148" s="131"/>
    </row>
    <row r="149" spans="1:8" x14ac:dyDescent="0.25">
      <c r="A149" s="2" t="s">
        <v>382</v>
      </c>
      <c r="B149" s="123">
        <v>3825.53</v>
      </c>
      <c r="C149" s="123">
        <v>5121.78</v>
      </c>
      <c r="E149" s="131"/>
      <c r="F149" s="131"/>
      <c r="G149" s="131"/>
      <c r="H149" s="131"/>
    </row>
    <row r="150" spans="1:8" x14ac:dyDescent="0.25">
      <c r="A150" s="15" t="s">
        <v>384</v>
      </c>
      <c r="B150" s="113">
        <v>9011.2999999999993</v>
      </c>
      <c r="C150" s="113">
        <v>29703.09</v>
      </c>
      <c r="E150" s="131"/>
      <c r="F150" s="131"/>
      <c r="G150" s="131"/>
      <c r="H150" s="131"/>
    </row>
    <row r="151" spans="1:8" x14ac:dyDescent="0.25">
      <c r="A151" s="2" t="s">
        <v>14</v>
      </c>
      <c r="B151" s="123"/>
      <c r="C151" s="123"/>
      <c r="E151" s="131"/>
      <c r="F151" s="131"/>
      <c r="G151" s="131"/>
      <c r="H151" s="131"/>
    </row>
    <row r="152" spans="1:8" x14ac:dyDescent="0.25">
      <c r="A152" s="15" t="s">
        <v>386</v>
      </c>
      <c r="B152" s="113">
        <v>8011509.8099999996</v>
      </c>
      <c r="C152" s="113">
        <v>12497749.57</v>
      </c>
      <c r="E152" s="131"/>
      <c r="F152" s="131"/>
      <c r="G152" s="131"/>
      <c r="H152" s="131"/>
    </row>
    <row r="153" spans="1:8" x14ac:dyDescent="0.25">
      <c r="A153" s="2" t="s">
        <v>14</v>
      </c>
      <c r="B153" s="123"/>
      <c r="C153" s="123"/>
      <c r="E153" s="131"/>
      <c r="F153" s="131"/>
      <c r="G153" s="131"/>
      <c r="H153" s="131"/>
    </row>
    <row r="154" spans="1:8" x14ac:dyDescent="0.25">
      <c r="A154" s="15" t="s">
        <v>387</v>
      </c>
      <c r="B154" s="113"/>
      <c r="C154" s="113"/>
      <c r="E154" s="131"/>
      <c r="F154" s="131"/>
      <c r="G154" s="131"/>
      <c r="H154" s="131"/>
    </row>
    <row r="155" spans="1:8" x14ac:dyDescent="0.25">
      <c r="A155" s="2" t="s">
        <v>389</v>
      </c>
      <c r="B155" s="123">
        <f>804536.81-55000-90000-35000</f>
        <v>624536.81000000006</v>
      </c>
      <c r="C155" s="123">
        <v>624536.81000000006</v>
      </c>
      <c r="E155" s="131"/>
      <c r="F155" s="131"/>
      <c r="G155" s="131"/>
      <c r="H155" s="131"/>
    </row>
    <row r="156" spans="1:8" x14ac:dyDescent="0.25">
      <c r="A156" s="2" t="s">
        <v>390</v>
      </c>
      <c r="B156" s="123"/>
      <c r="C156" s="123"/>
      <c r="E156" s="131"/>
      <c r="F156" s="131"/>
      <c r="G156" s="131"/>
      <c r="H156" s="131"/>
    </row>
    <row r="157" spans="1:8" x14ac:dyDescent="0.25">
      <c r="A157" s="2" t="s">
        <v>392</v>
      </c>
      <c r="B157" s="123"/>
      <c r="C157" s="123"/>
      <c r="E157" s="131"/>
      <c r="F157" s="131"/>
      <c r="G157" s="131"/>
      <c r="H157" s="131"/>
    </row>
    <row r="158" spans="1:8" x14ac:dyDescent="0.25">
      <c r="A158" s="2" t="s">
        <v>394</v>
      </c>
      <c r="B158" s="123"/>
      <c r="C158" s="123"/>
      <c r="E158" s="131"/>
      <c r="F158" s="131"/>
      <c r="G158" s="131"/>
      <c r="H158" s="131"/>
    </row>
    <row r="159" spans="1:8" x14ac:dyDescent="0.25">
      <c r="A159" s="2" t="s">
        <v>396</v>
      </c>
      <c r="B159" s="123">
        <v>7857679.9900000002</v>
      </c>
      <c r="C159" s="123">
        <v>8052792.3700000001</v>
      </c>
      <c r="E159" s="131"/>
      <c r="F159" s="131"/>
      <c r="G159" s="131"/>
      <c r="H159" s="131"/>
    </row>
    <row r="160" spans="1:8" x14ac:dyDescent="0.25">
      <c r="A160" s="2" t="s">
        <v>398</v>
      </c>
      <c r="B160" s="123">
        <f>9886701.06-572025.75-70111.96</f>
        <v>9244563.3499999996</v>
      </c>
      <c r="C160" s="123">
        <v>8774146.3000000007</v>
      </c>
      <c r="E160" s="131"/>
      <c r="F160" s="131"/>
      <c r="G160" s="131"/>
      <c r="H160" s="131"/>
    </row>
    <row r="161" spans="1:8" x14ac:dyDescent="0.25">
      <c r="A161" s="15" t="s">
        <v>400</v>
      </c>
      <c r="B161" s="113">
        <f>SUM(B155:B160)</f>
        <v>17726780.149999999</v>
      </c>
      <c r="C161" s="113">
        <v>17451475.48</v>
      </c>
      <c r="E161" s="131"/>
      <c r="F161" s="131"/>
      <c r="G161" s="131"/>
      <c r="H161" s="131"/>
    </row>
    <row r="162" spans="1:8" x14ac:dyDescent="0.25">
      <c r="A162" s="2" t="s">
        <v>14</v>
      </c>
      <c r="B162" s="123"/>
      <c r="C162" s="123"/>
      <c r="E162" s="131"/>
      <c r="F162" s="131"/>
      <c r="G162" s="131"/>
      <c r="H162" s="131"/>
    </row>
    <row r="163" spans="1:8" x14ac:dyDescent="0.25">
      <c r="A163" s="15" t="s">
        <v>402</v>
      </c>
      <c r="B163" s="113">
        <f>B161+B152</f>
        <v>25738289.959999997</v>
      </c>
      <c r="C163" s="113">
        <v>29949225.050000001</v>
      </c>
      <c r="E163" s="131"/>
      <c r="F163" s="131"/>
      <c r="G163" s="131"/>
      <c r="H163" s="131"/>
    </row>
    <row r="164" spans="1:8" x14ac:dyDescent="0.25">
      <c r="A164" s="2" t="s">
        <v>14</v>
      </c>
      <c r="B164" s="123"/>
      <c r="C164" s="123"/>
      <c r="E164" s="131"/>
      <c r="F164" s="131"/>
      <c r="G164" s="131"/>
      <c r="H164" s="131"/>
    </row>
    <row r="165" spans="1:8" x14ac:dyDescent="0.25">
      <c r="A165" s="15" t="s">
        <v>403</v>
      </c>
      <c r="B165" s="113"/>
      <c r="C165" s="113"/>
      <c r="E165" s="131"/>
      <c r="F165" s="131"/>
      <c r="G165" s="131"/>
      <c r="H165" s="131"/>
    </row>
    <row r="166" spans="1:8" x14ac:dyDescent="0.25">
      <c r="A166" s="15" t="s">
        <v>405</v>
      </c>
      <c r="B166" s="113">
        <v>4685687.6100000003</v>
      </c>
      <c r="C166" s="113">
        <v>4685687.6100000003</v>
      </c>
      <c r="E166" s="131"/>
      <c r="F166" s="131"/>
      <c r="G166" s="131"/>
      <c r="H166" s="131"/>
    </row>
    <row r="167" spans="1:8" x14ac:dyDescent="0.25">
      <c r="A167" s="15" t="s">
        <v>407</v>
      </c>
      <c r="B167" s="113">
        <f>196138.15-144348.39-26708.45</f>
        <v>25081.309999999979</v>
      </c>
      <c r="C167" s="113">
        <v>258587.69</v>
      </c>
      <c r="E167" s="131"/>
      <c r="F167" s="131"/>
      <c r="G167" s="131"/>
      <c r="H167" s="131"/>
    </row>
    <row r="168" spans="1:8" x14ac:dyDescent="0.25">
      <c r="A168" s="15" t="s">
        <v>409</v>
      </c>
      <c r="B168" s="113"/>
      <c r="C168" s="113"/>
      <c r="E168" s="131"/>
      <c r="F168" s="131"/>
      <c r="G168" s="131"/>
      <c r="H168" s="131"/>
    </row>
    <row r="169" spans="1:8" x14ac:dyDescent="0.25">
      <c r="A169" s="15" t="s">
        <v>411</v>
      </c>
      <c r="B169" s="113">
        <v>1189704.51</v>
      </c>
      <c r="C169" s="113">
        <v>931116.82</v>
      </c>
      <c r="D169" s="114"/>
      <c r="E169" s="131"/>
      <c r="F169" s="131"/>
      <c r="G169" s="131"/>
      <c r="H169" s="131"/>
    </row>
    <row r="170" spans="1:8" x14ac:dyDescent="0.25">
      <c r="A170" s="15" t="s">
        <v>413</v>
      </c>
      <c r="B170" s="113"/>
      <c r="C170" s="113"/>
      <c r="E170" s="131"/>
      <c r="F170" s="131"/>
      <c r="G170" s="131"/>
      <c r="H170" s="131"/>
    </row>
    <row r="171" spans="1:8" x14ac:dyDescent="0.25">
      <c r="A171" s="5" t="s">
        <v>415</v>
      </c>
      <c r="B171" s="117">
        <f>SUM(B166:B170)</f>
        <v>5900473.4299999997</v>
      </c>
      <c r="C171" s="117">
        <v>5875392.1200000001</v>
      </c>
      <c r="D171" s="114"/>
      <c r="E171" s="131"/>
      <c r="F171" s="131"/>
      <c r="G171" s="131"/>
      <c r="H171" s="131"/>
    </row>
    <row r="172" spans="1:8" x14ac:dyDescent="0.25">
      <c r="A172" s="5" t="s">
        <v>416</v>
      </c>
      <c r="B172" s="117">
        <f>B171+B163</f>
        <v>31638763.389999997</v>
      </c>
      <c r="C172" s="117">
        <v>35824617.170000002</v>
      </c>
      <c r="E172" s="131"/>
      <c r="F172" s="131"/>
      <c r="G172" s="131"/>
      <c r="H172" s="131"/>
    </row>
    <row r="173" spans="1:8" s="119" customFormat="1" x14ac:dyDescent="0.25">
      <c r="A173" s="10"/>
      <c r="B173" s="125"/>
      <c r="C173" s="125"/>
      <c r="E173" s="130"/>
      <c r="F173" s="130"/>
      <c r="G173" s="131"/>
      <c r="H173" s="130"/>
    </row>
    <row r="174" spans="1:8" s="119" customFormat="1" x14ac:dyDescent="0.25">
      <c r="A174" s="121"/>
      <c r="B174" s="125"/>
      <c r="C174" s="125"/>
      <c r="E174" s="130"/>
      <c r="F174" s="130"/>
      <c r="G174" s="130"/>
      <c r="H174" s="130"/>
    </row>
    <row r="175" spans="1:8" s="119" customFormat="1" x14ac:dyDescent="0.25">
      <c r="A175" s="121"/>
      <c r="B175" s="125"/>
      <c r="C175" s="125"/>
      <c r="E175" s="130"/>
      <c r="F175" s="130"/>
      <c r="G175" s="130"/>
      <c r="H175" s="130"/>
    </row>
  </sheetData>
  <pageMargins left="0.70866141732283472" right="0.70866141732283472" top="0.55118110236220474" bottom="0.74803149606299213" header="0.31496062992125984" footer="0.31496062992125984"/>
  <pageSetup paperSize="9" scale="80" firstPageNumber="47" orientation="portrait" useFirstPageNumber="1" r:id="rId1"/>
  <headerFooter>
    <oddFooter>&amp;CBilancio Consuntivo 31/12/2019 - Consorzio di Bonifica dell'Emilia Centrale&amp;R&amp;P</oddFooter>
    <evenHeader>&amp;D
EMILIACENTRALE\BONINIPATRIZIA
Pagina &amp;P</evenHeader>
  </headerFooter>
  <rowBreaks count="1" manualBreakCount="1"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634-452B-40DA-A454-6B7591AD97ED}">
  <sheetPr>
    <tabColor rgb="FFFFC000"/>
  </sheetPr>
  <dimension ref="A1:E171"/>
  <sheetViews>
    <sheetView tabSelected="1" workbookViewId="0">
      <pane ySplit="2" topLeftCell="A3" activePane="bottomLeft" state="frozen"/>
      <selection pane="bottomLeft" activeCell="K9" sqref="K9"/>
    </sheetView>
  </sheetViews>
  <sheetFormatPr defaultRowHeight="15" x14ac:dyDescent="0.25"/>
  <cols>
    <col min="1" max="1" width="55.85546875" style="14" customWidth="1"/>
    <col min="2" max="2" width="13.42578125" style="126" customWidth="1"/>
    <col min="3" max="3" width="14" style="126" bestFit="1" customWidth="1"/>
    <col min="4" max="4" width="12.7109375" style="126" customWidth="1"/>
    <col min="5" max="5" width="13" style="126" customWidth="1"/>
    <col min="6" max="16384" width="9.140625" style="14"/>
  </cols>
  <sheetData>
    <row r="1" spans="1:5" s="12" customFormat="1" ht="45" x14ac:dyDescent="0.25">
      <c r="B1" s="122" t="s">
        <v>420</v>
      </c>
      <c r="C1" s="122" t="s">
        <v>421</v>
      </c>
      <c r="D1" s="122" t="s">
        <v>422</v>
      </c>
      <c r="E1" s="122" t="s">
        <v>419</v>
      </c>
    </row>
    <row r="2" spans="1:5" x14ac:dyDescent="0.25">
      <c r="A2" s="3" t="s">
        <v>15</v>
      </c>
      <c r="B2" s="16"/>
      <c r="C2" s="16"/>
      <c r="D2" s="16"/>
      <c r="E2" s="16"/>
    </row>
    <row r="3" spans="1:5" x14ac:dyDescent="0.25">
      <c r="A3" s="2" t="s">
        <v>14</v>
      </c>
    </row>
    <row r="4" spans="1:5" x14ac:dyDescent="0.25">
      <c r="A4" s="2" t="s">
        <v>14</v>
      </c>
    </row>
    <row r="5" spans="1:5" x14ac:dyDescent="0.25">
      <c r="A5" s="15" t="s">
        <v>16</v>
      </c>
      <c r="B5" s="17"/>
      <c r="C5" s="17"/>
      <c r="D5" s="17"/>
      <c r="E5" s="17"/>
    </row>
    <row r="6" spans="1:5" x14ac:dyDescent="0.25">
      <c r="A6" s="2" t="s">
        <v>14</v>
      </c>
    </row>
    <row r="7" spans="1:5" x14ac:dyDescent="0.25">
      <c r="A7" s="115" t="s">
        <v>17</v>
      </c>
      <c r="B7" s="17"/>
      <c r="C7" s="17"/>
      <c r="D7" s="17"/>
      <c r="E7" s="17"/>
    </row>
    <row r="8" spans="1:5" x14ac:dyDescent="0.25">
      <c r="A8" s="2" t="s">
        <v>14</v>
      </c>
    </row>
    <row r="9" spans="1:5" ht="30" x14ac:dyDescent="0.25">
      <c r="A9" s="19" t="s">
        <v>18</v>
      </c>
      <c r="B9" s="17"/>
      <c r="C9" s="17"/>
      <c r="D9" s="17"/>
      <c r="E9" s="17"/>
    </row>
    <row r="10" spans="1:5" x14ac:dyDescent="0.25">
      <c r="A10" s="2"/>
    </row>
    <row r="11" spans="1:5" x14ac:dyDescent="0.25">
      <c r="A11" s="15" t="s">
        <v>19</v>
      </c>
      <c r="B11" s="17"/>
      <c r="C11" s="17"/>
      <c r="D11" s="17"/>
      <c r="E11" s="17"/>
    </row>
    <row r="12" spans="1:5" x14ac:dyDescent="0.25">
      <c r="A12" s="2" t="s">
        <v>20</v>
      </c>
      <c r="B12" s="126">
        <v>1387931.9485555943</v>
      </c>
      <c r="C12" s="126">
        <v>1386384.88</v>
      </c>
      <c r="D12" s="126">
        <f>C12-B12</f>
        <v>-1547.0685555944219</v>
      </c>
      <c r="E12" s="126">
        <v>1359043.98</v>
      </c>
    </row>
    <row r="13" spans="1:5" x14ac:dyDescent="0.25">
      <c r="A13" s="2" t="s">
        <v>21</v>
      </c>
      <c r="B13" s="126">
        <v>12080655.93523654</v>
      </c>
      <c r="C13" s="126">
        <v>12067190.109999999</v>
      </c>
      <c r="D13" s="126">
        <f t="shared" ref="D13:D14" si="0">C13-B13</f>
        <v>-13465.825236540288</v>
      </c>
      <c r="E13" s="126">
        <v>11802295.83</v>
      </c>
    </row>
    <row r="14" spans="1:5" x14ac:dyDescent="0.25">
      <c r="A14" s="2" t="s">
        <v>22</v>
      </c>
      <c r="B14" s="126">
        <v>405472.76507532049</v>
      </c>
      <c r="C14" s="126">
        <v>405020.8</v>
      </c>
      <c r="D14" s="126">
        <f t="shared" si="0"/>
        <v>-451.965075320506</v>
      </c>
      <c r="E14" s="126">
        <v>401721.63</v>
      </c>
    </row>
    <row r="15" spans="1:5" x14ac:dyDescent="0.25">
      <c r="A15" s="15" t="s">
        <v>23</v>
      </c>
      <c r="B15" s="17">
        <f>SUM(B12:B14)</f>
        <v>13874060.648867454</v>
      </c>
      <c r="C15" s="17">
        <v>13858595.789999999</v>
      </c>
      <c r="D15" s="17">
        <f>SUM(D12:D14)</f>
        <v>-15464.858867455216</v>
      </c>
      <c r="E15" s="17">
        <v>13563061.439999999</v>
      </c>
    </row>
    <row r="16" spans="1:5" x14ac:dyDescent="0.25">
      <c r="A16" s="2" t="s">
        <v>14</v>
      </c>
    </row>
    <row r="17" spans="1:5" x14ac:dyDescent="0.25">
      <c r="A17" s="15" t="s">
        <v>24</v>
      </c>
      <c r="B17" s="17"/>
      <c r="C17" s="17"/>
      <c r="D17" s="17"/>
      <c r="E17" s="17"/>
    </row>
    <row r="18" spans="1:5" x14ac:dyDescent="0.25">
      <c r="A18" s="2" t="s">
        <v>25</v>
      </c>
      <c r="B18" s="126">
        <v>6133325.5999999996</v>
      </c>
      <c r="C18" s="126">
        <v>6241452.5099999998</v>
      </c>
      <c r="D18" s="126">
        <f>C18-B18</f>
        <v>108126.91000000015</v>
      </c>
      <c r="E18" s="126">
        <v>6140996.0599999996</v>
      </c>
    </row>
    <row r="19" spans="1:5" x14ac:dyDescent="0.25">
      <c r="A19" s="2" t="s">
        <v>26</v>
      </c>
      <c r="B19" s="126">
        <v>1334924</v>
      </c>
      <c r="C19" s="126">
        <v>632763.26</v>
      </c>
      <c r="D19" s="126">
        <f>C19-B19</f>
        <v>-702160.74</v>
      </c>
      <c r="E19" s="126">
        <v>825611.93</v>
      </c>
    </row>
    <row r="20" spans="1:5" x14ac:dyDescent="0.25">
      <c r="A20" s="15" t="s">
        <v>27</v>
      </c>
      <c r="B20" s="17">
        <f>SUM(B18:B19)</f>
        <v>7468249.5999999996</v>
      </c>
      <c r="C20" s="17">
        <v>6874215.7699999996</v>
      </c>
      <c r="D20" s="17">
        <f>SUM(D18:D19)</f>
        <v>-594033.82999999984</v>
      </c>
      <c r="E20" s="17">
        <v>6966607.9900000002</v>
      </c>
    </row>
    <row r="21" spans="1:5" x14ac:dyDescent="0.25">
      <c r="A21" s="2" t="s">
        <v>14</v>
      </c>
    </row>
    <row r="22" spans="1:5" x14ac:dyDescent="0.25">
      <c r="A22" s="15" t="s">
        <v>28</v>
      </c>
      <c r="B22" s="17"/>
      <c r="C22" s="17"/>
      <c r="D22" s="17"/>
      <c r="E22" s="17"/>
    </row>
    <row r="23" spans="1:5" x14ac:dyDescent="0.25">
      <c r="A23" s="2" t="s">
        <v>29</v>
      </c>
      <c r="B23" s="126">
        <v>846556.63077321998</v>
      </c>
      <c r="C23" s="126">
        <v>845613.01</v>
      </c>
      <c r="D23" s="126">
        <f>C23-B23</f>
        <v>-943.62077321996912</v>
      </c>
      <c r="E23" s="126">
        <v>816250.62</v>
      </c>
    </row>
    <row r="24" spans="1:5" x14ac:dyDescent="0.25">
      <c r="A24" s="2" t="s">
        <v>30</v>
      </c>
      <c r="B24" s="126">
        <v>2135319.3463517809</v>
      </c>
      <c r="C24" s="126">
        <v>2132939.21</v>
      </c>
      <c r="D24" s="126">
        <f t="shared" ref="D24:D25" si="1">C24-B24</f>
        <v>-2380.1363517809659</v>
      </c>
      <c r="E24" s="126">
        <v>2093586.55</v>
      </c>
    </row>
    <row r="25" spans="1:5" x14ac:dyDescent="0.25">
      <c r="A25" s="2" t="s">
        <v>31</v>
      </c>
      <c r="B25" s="126">
        <v>46530.774007542663</v>
      </c>
      <c r="C25" s="126">
        <v>46478.9</v>
      </c>
      <c r="D25" s="126">
        <f t="shared" si="1"/>
        <v>-51.874007542661275</v>
      </c>
      <c r="E25" s="126">
        <v>45724.26</v>
      </c>
    </row>
    <row r="26" spans="1:5" x14ac:dyDescent="0.25">
      <c r="A26" s="2" t="s">
        <v>32</v>
      </c>
    </row>
    <row r="27" spans="1:5" x14ac:dyDescent="0.25">
      <c r="A27" s="15" t="s">
        <v>33</v>
      </c>
      <c r="B27" s="17">
        <f>SUM(B23:B26)</f>
        <v>3028406.7511325437</v>
      </c>
      <c r="C27" s="17">
        <v>3025031.12</v>
      </c>
      <c r="D27" s="17">
        <f>SUM(D23:D26)</f>
        <v>-3375.6311325435963</v>
      </c>
      <c r="E27" s="17">
        <v>2955561.43</v>
      </c>
    </row>
    <row r="28" spans="1:5" x14ac:dyDescent="0.25">
      <c r="A28" s="2" t="s">
        <v>14</v>
      </c>
    </row>
    <row r="29" spans="1:5" x14ac:dyDescent="0.25">
      <c r="A29" s="15" t="s">
        <v>34</v>
      </c>
      <c r="B29" s="17"/>
      <c r="C29" s="17"/>
      <c r="D29" s="17"/>
      <c r="E29" s="17"/>
    </row>
    <row r="30" spans="1:5" x14ac:dyDescent="0.25">
      <c r="A30" s="2" t="s">
        <v>35</v>
      </c>
    </row>
    <row r="31" spans="1:5" x14ac:dyDescent="0.25">
      <c r="A31" s="2" t="s">
        <v>36</v>
      </c>
    </row>
    <row r="32" spans="1:5" x14ac:dyDescent="0.25">
      <c r="A32" s="2" t="s">
        <v>37</v>
      </c>
    </row>
    <row r="33" spans="1:5" x14ac:dyDescent="0.25">
      <c r="A33" s="2" t="s">
        <v>38</v>
      </c>
    </row>
    <row r="34" spans="1:5" x14ac:dyDescent="0.25">
      <c r="A34" s="15" t="s">
        <v>39</v>
      </c>
      <c r="B34" s="17"/>
      <c r="C34" s="17"/>
      <c r="D34" s="17"/>
      <c r="E34" s="17"/>
    </row>
    <row r="35" spans="1:5" s="21" customFormat="1" ht="30" x14ac:dyDescent="0.25">
      <c r="A35" s="20" t="s">
        <v>41</v>
      </c>
      <c r="B35" s="23">
        <f>B27+B20+B15</f>
        <v>24370717</v>
      </c>
      <c r="C35" s="23">
        <v>23757842.68</v>
      </c>
      <c r="D35" s="23">
        <f>D27+D20+D15</f>
        <v>-612874.31999999867</v>
      </c>
      <c r="E35" s="23">
        <v>23485230.859999999</v>
      </c>
    </row>
    <row r="36" spans="1:5" x14ac:dyDescent="0.25">
      <c r="A36" s="2" t="s">
        <v>14</v>
      </c>
    </row>
    <row r="37" spans="1:5" x14ac:dyDescent="0.25">
      <c r="A37" s="15" t="s">
        <v>42</v>
      </c>
      <c r="B37" s="17"/>
      <c r="C37" s="17"/>
      <c r="D37" s="17"/>
      <c r="E37" s="17"/>
    </row>
    <row r="38" spans="1:5" x14ac:dyDescent="0.25">
      <c r="A38" s="2" t="s">
        <v>43</v>
      </c>
    </row>
    <row r="39" spans="1:5" x14ac:dyDescent="0.25">
      <c r="A39" s="2" t="s">
        <v>44</v>
      </c>
    </row>
    <row r="40" spans="1:5" x14ac:dyDescent="0.25">
      <c r="A40" s="2" t="s">
        <v>45</v>
      </c>
    </row>
    <row r="41" spans="1:5" x14ac:dyDescent="0.25">
      <c r="A41" s="2" t="s">
        <v>46</v>
      </c>
    </row>
    <row r="42" spans="1:5" x14ac:dyDescent="0.25">
      <c r="A42" s="2" t="s">
        <v>47</v>
      </c>
    </row>
    <row r="43" spans="1:5" x14ac:dyDescent="0.25">
      <c r="A43" s="2" t="s">
        <v>48</v>
      </c>
    </row>
    <row r="44" spans="1:5" x14ac:dyDescent="0.25">
      <c r="A44" s="2" t="s">
        <v>49</v>
      </c>
    </row>
    <row r="45" spans="1:5" x14ac:dyDescent="0.25">
      <c r="A45" s="15" t="s">
        <v>51</v>
      </c>
      <c r="B45" s="17"/>
      <c r="C45" s="17"/>
      <c r="D45" s="17"/>
      <c r="E45" s="17"/>
    </row>
    <row r="46" spans="1:5" x14ac:dyDescent="0.25">
      <c r="A46" s="15" t="s">
        <v>53</v>
      </c>
      <c r="B46" s="17"/>
      <c r="C46" s="17"/>
      <c r="D46" s="17"/>
      <c r="E46" s="17"/>
    </row>
    <row r="47" spans="1:5" x14ac:dyDescent="0.25">
      <c r="A47" s="2" t="s">
        <v>14</v>
      </c>
    </row>
    <row r="48" spans="1:5" x14ac:dyDescent="0.25">
      <c r="A48" s="15" t="s">
        <v>55</v>
      </c>
      <c r="B48" s="17"/>
      <c r="C48" s="17"/>
      <c r="D48" s="17"/>
      <c r="E48" s="17"/>
    </row>
    <row r="49" spans="1:5" x14ac:dyDescent="0.25">
      <c r="A49" s="15" t="s">
        <v>57</v>
      </c>
      <c r="B49" s="17">
        <v>24370717</v>
      </c>
      <c r="C49" s="17">
        <v>23757842.68</v>
      </c>
      <c r="D49" s="17">
        <v>-612874.31999999995</v>
      </c>
      <c r="E49" s="17">
        <v>23485230.859999999</v>
      </c>
    </row>
    <row r="50" spans="1:5" x14ac:dyDescent="0.25">
      <c r="A50" s="2" t="s">
        <v>14</v>
      </c>
    </row>
    <row r="51" spans="1:5" x14ac:dyDescent="0.25">
      <c r="A51" s="15" t="s">
        <v>58</v>
      </c>
      <c r="B51" s="17"/>
      <c r="C51" s="17"/>
      <c r="D51" s="17"/>
      <c r="E51" s="17"/>
    </row>
    <row r="52" spans="1:5" x14ac:dyDescent="0.25">
      <c r="A52" s="15" t="s">
        <v>58</v>
      </c>
      <c r="B52" s="17">
        <v>694640</v>
      </c>
      <c r="C52" s="17">
        <v>711606.03</v>
      </c>
      <c r="D52" s="17">
        <v>16966.03</v>
      </c>
      <c r="E52" s="17">
        <v>674829.44</v>
      </c>
    </row>
    <row r="53" spans="1:5" x14ac:dyDescent="0.25">
      <c r="A53" s="2" t="s">
        <v>14</v>
      </c>
    </row>
    <row r="54" spans="1:5" x14ac:dyDescent="0.25">
      <c r="A54" s="15" t="s">
        <v>60</v>
      </c>
      <c r="B54" s="17"/>
      <c r="C54" s="17"/>
      <c r="D54" s="17"/>
      <c r="E54" s="17"/>
    </row>
    <row r="55" spans="1:5" x14ac:dyDescent="0.25">
      <c r="A55" s="15" t="s">
        <v>62</v>
      </c>
      <c r="B55" s="17">
        <v>108200</v>
      </c>
      <c r="C55" s="17">
        <v>109965.67</v>
      </c>
      <c r="D55" s="17">
        <v>1765.67</v>
      </c>
      <c r="E55" s="17">
        <v>145559.48000000001</v>
      </c>
    </row>
    <row r="56" spans="1:5" x14ac:dyDescent="0.25">
      <c r="A56" s="2" t="s">
        <v>14</v>
      </c>
    </row>
    <row r="57" spans="1:5" x14ac:dyDescent="0.25">
      <c r="A57" s="15" t="s">
        <v>63</v>
      </c>
      <c r="B57" s="17"/>
      <c r="C57" s="17"/>
      <c r="D57" s="17"/>
      <c r="E57" s="17"/>
    </row>
    <row r="58" spans="1:5" x14ac:dyDescent="0.25">
      <c r="A58" s="2" t="s">
        <v>65</v>
      </c>
      <c r="B58" s="126">
        <v>78691</v>
      </c>
      <c r="C58" s="126">
        <v>51210.09</v>
      </c>
      <c r="D58" s="126">
        <v>-27480.91</v>
      </c>
      <c r="E58" s="126">
        <v>54017.279999999999</v>
      </c>
    </row>
    <row r="59" spans="1:5" s="21" customFormat="1" x14ac:dyDescent="0.25">
      <c r="A59" s="24" t="s">
        <v>67</v>
      </c>
      <c r="B59" s="127">
        <v>543950</v>
      </c>
      <c r="C59" s="127">
        <v>427207.87</v>
      </c>
      <c r="D59" s="127">
        <v>-116742.13</v>
      </c>
      <c r="E59" s="127">
        <v>430404.74</v>
      </c>
    </row>
    <row r="60" spans="1:5" x14ac:dyDescent="0.25">
      <c r="A60" s="2" t="s">
        <v>69</v>
      </c>
      <c r="C60" s="126">
        <v>8819.8700000000008</v>
      </c>
      <c r="D60" s="126">
        <v>8819.8700000000008</v>
      </c>
      <c r="E60" s="126">
        <v>289559.07</v>
      </c>
    </row>
    <row r="61" spans="1:5" x14ac:dyDescent="0.25">
      <c r="A61" s="2"/>
    </row>
    <row r="62" spans="1:5" x14ac:dyDescent="0.25">
      <c r="A62" s="2" t="s">
        <v>71</v>
      </c>
      <c r="B62" s="126">
        <v>7000</v>
      </c>
      <c r="C62" s="126">
        <v>9916.3799999999992</v>
      </c>
      <c r="D62" s="126">
        <v>2916.38</v>
      </c>
      <c r="E62" s="126">
        <v>6170.86</v>
      </c>
    </row>
    <row r="63" spans="1:5" x14ac:dyDescent="0.25">
      <c r="A63" s="2" t="s">
        <v>73</v>
      </c>
      <c r="B63" s="126">
        <v>93379</v>
      </c>
      <c r="C63" s="126">
        <v>78670.070000000007</v>
      </c>
      <c r="D63" s="126">
        <v>-14708.93</v>
      </c>
      <c r="E63" s="126">
        <v>89710.54</v>
      </c>
    </row>
    <row r="64" spans="1:5" x14ac:dyDescent="0.25">
      <c r="A64" s="2" t="s">
        <v>75</v>
      </c>
      <c r="B64" s="126">
        <v>471670</v>
      </c>
      <c r="C64" s="126">
        <v>394403.84000000003</v>
      </c>
      <c r="D64" s="126">
        <v>-77266.16</v>
      </c>
      <c r="E64" s="126">
        <v>401305.97</v>
      </c>
    </row>
    <row r="65" spans="1:5" x14ac:dyDescent="0.25">
      <c r="A65" s="2" t="s">
        <v>77</v>
      </c>
      <c r="B65" s="126">
        <v>126422</v>
      </c>
      <c r="C65" s="126">
        <v>392271.69</v>
      </c>
      <c r="D65" s="126">
        <v>265849.69</v>
      </c>
      <c r="E65" s="126">
        <v>580299.06000000006</v>
      </c>
    </row>
    <row r="66" spans="1:5" x14ac:dyDescent="0.25">
      <c r="A66" s="15" t="s">
        <v>79</v>
      </c>
      <c r="B66" s="17">
        <v>1321112</v>
      </c>
      <c r="C66" s="17">
        <v>1362499.81</v>
      </c>
      <c r="D66" s="17">
        <v>41387.81</v>
      </c>
      <c r="E66" s="17">
        <v>1851467.52</v>
      </c>
    </row>
    <row r="67" spans="1:5" x14ac:dyDescent="0.25">
      <c r="A67" s="2" t="s">
        <v>14</v>
      </c>
    </row>
    <row r="68" spans="1:5" x14ac:dyDescent="0.25">
      <c r="A68" s="15" t="s">
        <v>80</v>
      </c>
      <c r="B68" s="17"/>
      <c r="C68" s="17"/>
      <c r="D68" s="17"/>
      <c r="E68" s="17"/>
    </row>
    <row r="69" spans="1:5" x14ac:dyDescent="0.25">
      <c r="A69" s="15" t="s">
        <v>80</v>
      </c>
      <c r="B69" s="17">
        <v>782400</v>
      </c>
      <c r="C69" s="17">
        <f>1536375.15+572025.75+70111.96</f>
        <v>2178512.86</v>
      </c>
      <c r="D69" s="17">
        <f>C69-B69</f>
        <v>1396112.8599999999</v>
      </c>
      <c r="E69" s="17">
        <v>1526134.18</v>
      </c>
    </row>
    <row r="70" spans="1:5" x14ac:dyDescent="0.25">
      <c r="A70" s="2" t="s">
        <v>14</v>
      </c>
    </row>
    <row r="71" spans="1:5" x14ac:dyDescent="0.25">
      <c r="A71" s="15" t="s">
        <v>83</v>
      </c>
      <c r="B71" s="17">
        <v>27277069</v>
      </c>
      <c r="C71" s="17">
        <f>C69+C66+C55+C52+C49</f>
        <v>28120427.050000001</v>
      </c>
      <c r="D71" s="17">
        <f>D69+D66+D55+D52+D49</f>
        <v>843358.04999999993</v>
      </c>
      <c r="E71" s="17">
        <v>27683221.48</v>
      </c>
    </row>
    <row r="72" spans="1:5" x14ac:dyDescent="0.25">
      <c r="A72" s="2" t="s">
        <v>14</v>
      </c>
    </row>
    <row r="73" spans="1:5" ht="30" x14ac:dyDescent="0.25">
      <c r="A73" s="22" t="s">
        <v>84</v>
      </c>
      <c r="B73" s="17"/>
      <c r="C73" s="17"/>
      <c r="D73" s="17"/>
      <c r="E73" s="17"/>
    </row>
    <row r="74" spans="1:5" x14ac:dyDescent="0.25">
      <c r="A74" s="15" t="s">
        <v>85</v>
      </c>
      <c r="B74" s="17"/>
      <c r="C74" s="17"/>
      <c r="D74" s="17"/>
      <c r="E74" s="17"/>
    </row>
    <row r="75" spans="1:5" x14ac:dyDescent="0.25">
      <c r="A75" s="15" t="s">
        <v>86</v>
      </c>
      <c r="B75" s="17"/>
      <c r="C75" s="17"/>
      <c r="D75" s="17"/>
      <c r="E75" s="17"/>
    </row>
    <row r="76" spans="1:5" x14ac:dyDescent="0.25">
      <c r="A76" s="2" t="s">
        <v>87</v>
      </c>
      <c r="B76" s="126">
        <v>163500</v>
      </c>
      <c r="C76" s="126">
        <v>2286081.09</v>
      </c>
      <c r="D76" s="126">
        <v>2122581.09</v>
      </c>
      <c r="E76" s="126">
        <v>2443929.71</v>
      </c>
    </row>
    <row r="77" spans="1:5" x14ac:dyDescent="0.25">
      <c r="A77" s="2" t="s">
        <v>88</v>
      </c>
    </row>
    <row r="78" spans="1:5" x14ac:dyDescent="0.25">
      <c r="A78" s="15" t="s">
        <v>90</v>
      </c>
      <c r="B78" s="17">
        <v>163500</v>
      </c>
      <c r="C78" s="17">
        <v>2286081.09</v>
      </c>
      <c r="D78" s="17">
        <v>2122581.09</v>
      </c>
      <c r="E78" s="17">
        <v>2443929.71</v>
      </c>
    </row>
    <row r="79" spans="1:5" x14ac:dyDescent="0.25">
      <c r="A79" s="2" t="s">
        <v>14</v>
      </c>
    </row>
    <row r="80" spans="1:5" x14ac:dyDescent="0.25">
      <c r="A80" s="2" t="s">
        <v>91</v>
      </c>
    </row>
    <row r="81" spans="1:5" x14ac:dyDescent="0.25">
      <c r="A81" s="15" t="s">
        <v>91</v>
      </c>
      <c r="B81" s="17">
        <v>27440569</v>
      </c>
      <c r="C81" s="17">
        <f>C78+C71</f>
        <v>30406508.140000001</v>
      </c>
      <c r="D81" s="17">
        <f>D78+D71</f>
        <v>2965939.1399999997</v>
      </c>
      <c r="E81" s="17">
        <v>30127151.190000001</v>
      </c>
    </row>
    <row r="82" spans="1:5" x14ac:dyDescent="0.25">
      <c r="A82" s="2" t="s">
        <v>14</v>
      </c>
    </row>
    <row r="83" spans="1:5" x14ac:dyDescent="0.25">
      <c r="A83" s="115" t="s">
        <v>93</v>
      </c>
      <c r="B83" s="17"/>
      <c r="C83" s="17"/>
      <c r="D83" s="17"/>
      <c r="E83" s="17"/>
    </row>
    <row r="84" spans="1:5" x14ac:dyDescent="0.25">
      <c r="A84" s="2" t="s">
        <v>14</v>
      </c>
    </row>
    <row r="85" spans="1:5" x14ac:dyDescent="0.25">
      <c r="A85" s="15" t="s">
        <v>94</v>
      </c>
      <c r="B85" s="17"/>
      <c r="C85" s="17"/>
      <c r="D85" s="17"/>
      <c r="E85" s="17"/>
    </row>
    <row r="86" spans="1:5" x14ac:dyDescent="0.25">
      <c r="A86" s="2" t="s">
        <v>95</v>
      </c>
      <c r="B86" s="126">
        <v>6144511</v>
      </c>
      <c r="C86" s="126">
        <v>6086604.0999999996</v>
      </c>
      <c r="D86" s="126">
        <v>-57906.9</v>
      </c>
      <c r="E86" s="126">
        <v>6097446.2699999996</v>
      </c>
    </row>
    <row r="87" spans="1:5" x14ac:dyDescent="0.25">
      <c r="A87" s="2" t="s">
        <v>96</v>
      </c>
      <c r="B87" s="126">
        <v>678534</v>
      </c>
      <c r="C87" s="126">
        <v>614069.89</v>
      </c>
      <c r="D87" s="126">
        <v>-64464.11</v>
      </c>
      <c r="E87" s="126">
        <v>629615</v>
      </c>
    </row>
    <row r="88" spans="1:5" x14ac:dyDescent="0.25">
      <c r="A88" s="2" t="s">
        <v>97</v>
      </c>
      <c r="B88" s="126">
        <v>4187372</v>
      </c>
      <c r="C88" s="126">
        <v>4163893.19</v>
      </c>
      <c r="D88" s="126">
        <v>-23478.81</v>
      </c>
      <c r="E88" s="126">
        <v>4326782.75</v>
      </c>
    </row>
    <row r="89" spans="1:5" x14ac:dyDescent="0.25">
      <c r="A89" s="2" t="s">
        <v>98</v>
      </c>
      <c r="B89" s="126">
        <v>50795</v>
      </c>
      <c r="C89" s="126">
        <v>38969.83</v>
      </c>
      <c r="D89" s="126">
        <v>-11825.17</v>
      </c>
      <c r="E89" s="126">
        <v>54622.720000000001</v>
      </c>
    </row>
    <row r="90" spans="1:5" x14ac:dyDescent="0.25">
      <c r="A90" s="2" t="s">
        <v>99</v>
      </c>
    </row>
    <row r="91" spans="1:5" x14ac:dyDescent="0.25">
      <c r="A91" s="15" t="s">
        <v>101</v>
      </c>
      <c r="B91" s="17">
        <v>11061212</v>
      </c>
      <c r="C91" s="17">
        <v>10903537.01</v>
      </c>
      <c r="D91" s="17">
        <v>-157674.99</v>
      </c>
      <c r="E91" s="17">
        <v>11108466.74</v>
      </c>
    </row>
    <row r="92" spans="1:5" x14ac:dyDescent="0.25">
      <c r="A92" s="2" t="s">
        <v>14</v>
      </c>
    </row>
    <row r="93" spans="1:5" x14ac:dyDescent="0.25">
      <c r="A93" s="15" t="s">
        <v>102</v>
      </c>
      <c r="B93" s="17"/>
      <c r="C93" s="17"/>
      <c r="D93" s="17"/>
      <c r="E93" s="17"/>
    </row>
    <row r="94" spans="1:5" x14ac:dyDescent="0.25">
      <c r="A94" s="2" t="s">
        <v>103</v>
      </c>
      <c r="B94" s="126">
        <v>3522773</v>
      </c>
      <c r="C94" s="126">
        <v>3200442.91</v>
      </c>
      <c r="D94" s="126">
        <v>-322330.09000000003</v>
      </c>
      <c r="E94" s="126">
        <v>2895604.75</v>
      </c>
    </row>
    <row r="95" spans="1:5" x14ac:dyDescent="0.25">
      <c r="A95" s="2" t="s">
        <v>104</v>
      </c>
      <c r="B95" s="126">
        <v>113300</v>
      </c>
      <c r="C95" s="126">
        <v>57772.82</v>
      </c>
      <c r="D95" s="126">
        <v>-55527.18</v>
      </c>
      <c r="E95" s="126">
        <v>86120.17</v>
      </c>
    </row>
    <row r="96" spans="1:5" x14ac:dyDescent="0.25">
      <c r="A96" s="2" t="s">
        <v>105</v>
      </c>
      <c r="B96" s="126">
        <v>156657</v>
      </c>
      <c r="C96" s="126">
        <v>182628.52</v>
      </c>
      <c r="D96" s="126">
        <v>25971.52</v>
      </c>
      <c r="E96" s="126">
        <v>161895.81</v>
      </c>
    </row>
    <row r="97" spans="1:5" x14ac:dyDescent="0.25">
      <c r="A97" s="2" t="s">
        <v>106</v>
      </c>
      <c r="B97" s="126">
        <v>800077</v>
      </c>
      <c r="C97" s="126">
        <v>734510.88</v>
      </c>
      <c r="D97" s="126">
        <v>-65566.12</v>
      </c>
      <c r="E97" s="126">
        <v>782349.77</v>
      </c>
    </row>
    <row r="98" spans="1:5" x14ac:dyDescent="0.25">
      <c r="A98" s="2" t="s">
        <v>107</v>
      </c>
      <c r="B98" s="126">
        <v>136000</v>
      </c>
      <c r="C98" s="126">
        <v>157375.57</v>
      </c>
      <c r="D98" s="126">
        <v>21375.57</v>
      </c>
      <c r="E98" s="126">
        <v>82879.259999999995</v>
      </c>
    </row>
    <row r="99" spans="1:5" x14ac:dyDescent="0.25">
      <c r="A99" s="2" t="s">
        <v>108</v>
      </c>
      <c r="B99" s="126">
        <v>32338</v>
      </c>
      <c r="C99" s="126">
        <v>30566.34</v>
      </c>
      <c r="D99" s="126">
        <v>-1771.66</v>
      </c>
      <c r="E99" s="126">
        <v>29066.35</v>
      </c>
    </row>
    <row r="100" spans="1:5" x14ac:dyDescent="0.25">
      <c r="A100" s="2" t="s">
        <v>109</v>
      </c>
      <c r="B100" s="126">
        <v>2755000</v>
      </c>
      <c r="C100" s="126">
        <v>2092572.93</v>
      </c>
      <c r="D100" s="126">
        <v>-662427.06999999995</v>
      </c>
      <c r="E100" s="126">
        <v>1819079.87</v>
      </c>
    </row>
    <row r="101" spans="1:5" x14ac:dyDescent="0.25">
      <c r="A101" s="2" t="s">
        <v>110</v>
      </c>
      <c r="B101" s="126">
        <v>1275091</v>
      </c>
      <c r="C101" s="126">
        <v>1257432.0900000001</v>
      </c>
      <c r="D101" s="126">
        <v>-17658.91</v>
      </c>
      <c r="E101" s="126">
        <v>1259584.31</v>
      </c>
    </row>
    <row r="102" spans="1:5" x14ac:dyDescent="0.25">
      <c r="A102" s="2" t="s">
        <v>111</v>
      </c>
      <c r="B102" s="126">
        <v>42067</v>
      </c>
      <c r="C102" s="126">
        <v>35130.51</v>
      </c>
      <c r="D102" s="126">
        <v>-6936.49</v>
      </c>
      <c r="E102" s="126">
        <v>30992.89</v>
      </c>
    </row>
    <row r="103" spans="1:5" x14ac:dyDescent="0.25">
      <c r="A103" s="2" t="s">
        <v>112</v>
      </c>
    </row>
    <row r="104" spans="1:5" x14ac:dyDescent="0.25">
      <c r="A104" s="2" t="s">
        <v>113</v>
      </c>
      <c r="B104" s="126">
        <v>616671</v>
      </c>
      <c r="C104" s="126">
        <v>486616.39</v>
      </c>
      <c r="D104" s="126">
        <v>-130054.61</v>
      </c>
      <c r="E104" s="126">
        <v>505331.62</v>
      </c>
    </row>
    <row r="105" spans="1:5" x14ac:dyDescent="0.25">
      <c r="A105" s="2" t="s">
        <v>114</v>
      </c>
      <c r="B105" s="126">
        <v>112983</v>
      </c>
      <c r="C105" s="126">
        <v>112864.6</v>
      </c>
      <c r="D105" s="126">
        <v>-118.4</v>
      </c>
      <c r="E105" s="126">
        <v>109046.83</v>
      </c>
    </row>
    <row r="106" spans="1:5" x14ac:dyDescent="0.25">
      <c r="A106" s="2" t="s">
        <v>115</v>
      </c>
    </row>
    <row r="107" spans="1:5" x14ac:dyDescent="0.25">
      <c r="A107" s="15" t="s">
        <v>117</v>
      </c>
      <c r="B107" s="17">
        <v>9562957</v>
      </c>
      <c r="C107" s="17">
        <v>8347913.5599999996</v>
      </c>
      <c r="D107" s="17">
        <v>-1215043.44</v>
      </c>
      <c r="E107" s="17">
        <v>7761951.6299999999</v>
      </c>
    </row>
    <row r="108" spans="1:5" x14ac:dyDescent="0.25">
      <c r="A108" s="2" t="s">
        <v>14</v>
      </c>
    </row>
    <row r="109" spans="1:5" x14ac:dyDescent="0.25">
      <c r="A109" s="15" t="s">
        <v>118</v>
      </c>
      <c r="B109" s="17"/>
      <c r="C109" s="17"/>
      <c r="D109" s="17"/>
      <c r="E109" s="17"/>
    </row>
    <row r="110" spans="1:5" x14ac:dyDescent="0.25">
      <c r="A110" s="2" t="s">
        <v>119</v>
      </c>
      <c r="B110" s="126">
        <v>477744</v>
      </c>
      <c r="C110" s="126">
        <v>385321.54</v>
      </c>
      <c r="D110" s="126">
        <v>-92422.46</v>
      </c>
      <c r="E110" s="126">
        <v>362068.63</v>
      </c>
    </row>
    <row r="111" spans="1:5" x14ac:dyDescent="0.25">
      <c r="A111" s="2" t="s">
        <v>120</v>
      </c>
      <c r="B111" s="126">
        <v>112513</v>
      </c>
      <c r="C111" s="126">
        <v>115073.07</v>
      </c>
      <c r="D111" s="126">
        <v>2560.0700000000002</v>
      </c>
      <c r="E111" s="126">
        <v>78322.34</v>
      </c>
    </row>
    <row r="112" spans="1:5" x14ac:dyDescent="0.25">
      <c r="A112" s="2" t="s">
        <v>121</v>
      </c>
      <c r="B112" s="126">
        <v>135800</v>
      </c>
      <c r="C112" s="126">
        <v>131206.04</v>
      </c>
      <c r="D112" s="126">
        <v>-4593.96</v>
      </c>
      <c r="E112" s="126">
        <v>134548.74</v>
      </c>
    </row>
    <row r="113" spans="1:5" x14ac:dyDescent="0.25">
      <c r="A113" s="2" t="s">
        <v>122</v>
      </c>
      <c r="B113" s="126">
        <v>70070</v>
      </c>
      <c r="C113" s="126">
        <v>72419.48</v>
      </c>
      <c r="D113" s="126">
        <v>2349.48</v>
      </c>
      <c r="E113" s="126">
        <v>89349.86</v>
      </c>
    </row>
    <row r="114" spans="1:5" x14ac:dyDescent="0.25">
      <c r="A114" s="2" t="s">
        <v>123</v>
      </c>
      <c r="B114" s="126">
        <v>213000</v>
      </c>
      <c r="C114" s="126">
        <v>189750.26</v>
      </c>
      <c r="D114" s="126">
        <v>-23249.74</v>
      </c>
      <c r="E114" s="126">
        <v>196274.32</v>
      </c>
    </row>
    <row r="115" spans="1:5" x14ac:dyDescent="0.25">
      <c r="A115" s="2" t="s">
        <v>124</v>
      </c>
      <c r="B115" s="126">
        <v>320551</v>
      </c>
      <c r="C115" s="126">
        <v>315211.03000000003</v>
      </c>
      <c r="D115" s="126">
        <v>-5339.97</v>
      </c>
      <c r="E115" s="126">
        <v>280473.34999999998</v>
      </c>
    </row>
    <row r="116" spans="1:5" x14ac:dyDescent="0.25">
      <c r="A116" s="2" t="s">
        <v>125</v>
      </c>
      <c r="B116" s="126">
        <v>96430</v>
      </c>
      <c r="C116" s="126">
        <v>93529.04</v>
      </c>
      <c r="D116" s="126">
        <v>-2900.96</v>
      </c>
      <c r="E116" s="126">
        <v>84180.39</v>
      </c>
    </row>
    <row r="117" spans="1:5" x14ac:dyDescent="0.25">
      <c r="A117" s="2" t="s">
        <v>126</v>
      </c>
      <c r="B117" s="126">
        <v>923220</v>
      </c>
      <c r="C117" s="126">
        <v>855295.35</v>
      </c>
      <c r="D117" s="126">
        <v>-67924.649999999994</v>
      </c>
      <c r="E117" s="126">
        <v>1002018.21</v>
      </c>
    </row>
    <row r="118" spans="1:5" x14ac:dyDescent="0.25">
      <c r="A118" s="2" t="s">
        <v>127</v>
      </c>
      <c r="B118" s="126">
        <v>13235</v>
      </c>
      <c r="C118" s="126">
        <v>17220.349999999999</v>
      </c>
      <c r="D118" s="126">
        <v>3985.35</v>
      </c>
      <c r="E118" s="126">
        <v>2664.48</v>
      </c>
    </row>
    <row r="119" spans="1:5" x14ac:dyDescent="0.25">
      <c r="A119" s="15" t="s">
        <v>129</v>
      </c>
      <c r="B119" s="17">
        <v>2362563</v>
      </c>
      <c r="C119" s="17">
        <v>2175026.16</v>
      </c>
      <c r="D119" s="17">
        <v>-187536.84</v>
      </c>
      <c r="E119" s="17">
        <v>2229900.3199999998</v>
      </c>
    </row>
    <row r="120" spans="1:5" x14ac:dyDescent="0.25">
      <c r="A120" s="15"/>
      <c r="B120" s="17"/>
      <c r="C120" s="17"/>
      <c r="D120" s="17"/>
      <c r="E120" s="17"/>
    </row>
    <row r="121" spans="1:5" x14ac:dyDescent="0.25">
      <c r="A121" s="15" t="s">
        <v>131</v>
      </c>
      <c r="B121" s="17"/>
      <c r="C121" s="17">
        <f>268481.61+771374.14+421820.41</f>
        <v>1461676.16</v>
      </c>
      <c r="D121" s="17">
        <f>C121-B121</f>
        <v>1461676.16</v>
      </c>
      <c r="E121" s="17">
        <v>56631.75</v>
      </c>
    </row>
    <row r="122" spans="1:5" x14ac:dyDescent="0.25">
      <c r="A122" s="2" t="s">
        <v>14</v>
      </c>
    </row>
    <row r="123" spans="1:5" x14ac:dyDescent="0.25">
      <c r="A123" s="15" t="s">
        <v>132</v>
      </c>
      <c r="B123" s="17"/>
      <c r="C123" s="17"/>
      <c r="D123" s="17"/>
      <c r="E123" s="17"/>
    </row>
    <row r="124" spans="1:5" x14ac:dyDescent="0.25">
      <c r="A124" s="15" t="s">
        <v>132</v>
      </c>
      <c r="B124" s="17">
        <v>497716</v>
      </c>
      <c r="C124" s="17">
        <f>3152607.35-55000-325000</f>
        <v>2772607.35</v>
      </c>
      <c r="D124" s="17">
        <f>C124-B124</f>
        <v>2274891.35</v>
      </c>
      <c r="E124" s="17">
        <v>2849252.2</v>
      </c>
    </row>
    <row r="125" spans="1:5" x14ac:dyDescent="0.25">
      <c r="A125" s="2" t="s">
        <v>14</v>
      </c>
    </row>
    <row r="126" spans="1:5" x14ac:dyDescent="0.25">
      <c r="A126" s="15" t="s">
        <v>135</v>
      </c>
      <c r="B126" s="17">
        <v>23484448</v>
      </c>
      <c r="C126" s="17">
        <f>C124+C121+C119+C107+C91</f>
        <v>25660760.240000002</v>
      </c>
      <c r="D126" s="17">
        <f>D124+D121+D119+D107+D91</f>
        <v>2176312.2400000002</v>
      </c>
      <c r="E126" s="17">
        <v>24006202.640000001</v>
      </c>
    </row>
    <row r="127" spans="1:5" x14ac:dyDescent="0.25">
      <c r="A127" s="2" t="s">
        <v>14</v>
      </c>
    </row>
    <row r="128" spans="1:5" x14ac:dyDescent="0.25">
      <c r="A128" s="115" t="s">
        <v>136</v>
      </c>
      <c r="B128" s="17"/>
      <c r="C128" s="17"/>
      <c r="D128" s="17"/>
      <c r="E128" s="17"/>
    </row>
    <row r="129" spans="1:5" x14ac:dyDescent="0.25">
      <c r="A129" s="2" t="s">
        <v>14</v>
      </c>
    </row>
    <row r="130" spans="1:5" x14ac:dyDescent="0.25">
      <c r="A130" s="15" t="s">
        <v>137</v>
      </c>
      <c r="B130" s="17"/>
      <c r="C130" s="17"/>
      <c r="D130" s="17"/>
      <c r="E130" s="17"/>
    </row>
    <row r="131" spans="1:5" x14ac:dyDescent="0.25">
      <c r="A131" s="2" t="s">
        <v>14</v>
      </c>
    </row>
    <row r="132" spans="1:5" x14ac:dyDescent="0.25">
      <c r="A132" s="2" t="s">
        <v>138</v>
      </c>
      <c r="B132" s="126">
        <v>2910357</v>
      </c>
      <c r="C132" s="126">
        <v>1586269</v>
      </c>
      <c r="D132" s="126">
        <v>-1324088</v>
      </c>
      <c r="E132" s="126">
        <v>2513525.06</v>
      </c>
    </row>
    <row r="133" spans="1:5" x14ac:dyDescent="0.25">
      <c r="A133" s="2" t="s">
        <v>139</v>
      </c>
      <c r="E133" s="126">
        <v>1400</v>
      </c>
    </row>
    <row r="134" spans="1:5" x14ac:dyDescent="0.25">
      <c r="A134" s="2" t="s">
        <v>140</v>
      </c>
      <c r="B134" s="126">
        <v>42500</v>
      </c>
      <c r="C134" s="126">
        <v>175523.65</v>
      </c>
      <c r="D134" s="126">
        <v>133023.65</v>
      </c>
      <c r="E134" s="126">
        <v>82453.05</v>
      </c>
    </row>
    <row r="135" spans="1:5" x14ac:dyDescent="0.25">
      <c r="A135" s="15" t="s">
        <v>142</v>
      </c>
      <c r="B135" s="17">
        <v>2952857</v>
      </c>
      <c r="C135" s="17">
        <v>1761792.65</v>
      </c>
      <c r="D135" s="17">
        <v>-1191064.3500000001</v>
      </c>
      <c r="E135" s="17">
        <v>2597378.11</v>
      </c>
    </row>
    <row r="136" spans="1:5" x14ac:dyDescent="0.25">
      <c r="A136" s="2" t="s">
        <v>14</v>
      </c>
    </row>
    <row r="137" spans="1:5" x14ac:dyDescent="0.25">
      <c r="A137" s="15" t="s">
        <v>143</v>
      </c>
      <c r="B137" s="17"/>
      <c r="C137" s="17"/>
      <c r="D137" s="17"/>
      <c r="E137" s="17"/>
    </row>
    <row r="138" spans="1:5" x14ac:dyDescent="0.25">
      <c r="A138" s="2" t="s">
        <v>14</v>
      </c>
    </row>
    <row r="139" spans="1:5" x14ac:dyDescent="0.25">
      <c r="A139" s="2" t="s">
        <v>138</v>
      </c>
      <c r="B139" s="126">
        <v>132500</v>
      </c>
      <c r="C139" s="126">
        <v>2006083.26</v>
      </c>
      <c r="D139" s="126">
        <v>1873583.26</v>
      </c>
      <c r="E139" s="126">
        <v>2113148.34</v>
      </c>
    </row>
    <row r="140" spans="1:5" x14ac:dyDescent="0.25">
      <c r="A140" s="2" t="s">
        <v>139</v>
      </c>
      <c r="C140" s="126">
        <v>17511.57</v>
      </c>
      <c r="D140" s="126">
        <v>17511.57</v>
      </c>
      <c r="E140" s="126">
        <v>286093.55</v>
      </c>
    </row>
    <row r="141" spans="1:5" x14ac:dyDescent="0.25">
      <c r="A141" s="2" t="s">
        <v>140</v>
      </c>
      <c r="C141" s="126">
        <v>109911.17</v>
      </c>
      <c r="D141" s="126">
        <v>109911.17</v>
      </c>
      <c r="E141" s="126">
        <v>23891.96</v>
      </c>
    </row>
    <row r="142" spans="1:5" x14ac:dyDescent="0.25">
      <c r="A142" s="15" t="s">
        <v>145</v>
      </c>
      <c r="B142" s="17">
        <v>132500</v>
      </c>
      <c r="C142" s="17">
        <v>2133506</v>
      </c>
      <c r="D142" s="17">
        <v>2001006</v>
      </c>
      <c r="E142" s="17">
        <v>2423133.85</v>
      </c>
    </row>
    <row r="143" spans="1:5" x14ac:dyDescent="0.25">
      <c r="A143" s="2" t="s">
        <v>14</v>
      </c>
    </row>
    <row r="144" spans="1:5" x14ac:dyDescent="0.25">
      <c r="A144" s="15" t="s">
        <v>147</v>
      </c>
      <c r="B144" s="17">
        <v>3085357</v>
      </c>
      <c r="C144" s="17">
        <v>3895298.65</v>
      </c>
      <c r="D144" s="17">
        <v>809941.65</v>
      </c>
      <c r="E144" s="17">
        <v>5020511.96</v>
      </c>
    </row>
    <row r="145" spans="1:5" x14ac:dyDescent="0.25">
      <c r="A145" s="2" t="s">
        <v>14</v>
      </c>
    </row>
    <row r="146" spans="1:5" x14ac:dyDescent="0.25">
      <c r="A146" s="15" t="s">
        <v>149</v>
      </c>
      <c r="B146" s="17">
        <v>26569805</v>
      </c>
      <c r="C146" s="17">
        <f>C144+C126</f>
        <v>29556058.890000001</v>
      </c>
      <c r="D146" s="17">
        <f>D144+D126</f>
        <v>2986253.89</v>
      </c>
      <c r="E146" s="17">
        <v>29026714.600000001</v>
      </c>
    </row>
    <row r="147" spans="1:5" x14ac:dyDescent="0.25">
      <c r="A147" s="2" t="s">
        <v>14</v>
      </c>
    </row>
    <row r="148" spans="1:5" x14ac:dyDescent="0.25">
      <c r="A148" s="15" t="s">
        <v>150</v>
      </c>
      <c r="B148" s="17">
        <v>870764</v>
      </c>
      <c r="C148" s="17">
        <f>C81-C146</f>
        <v>850449.25</v>
      </c>
      <c r="D148" s="17">
        <f>D81-D146</f>
        <v>-20314.750000000466</v>
      </c>
      <c r="E148" s="17">
        <v>1100436.5900000001</v>
      </c>
    </row>
    <row r="149" spans="1:5" x14ac:dyDescent="0.25">
      <c r="A149" s="15"/>
      <c r="B149" s="17"/>
      <c r="C149" s="17"/>
      <c r="D149" s="17"/>
      <c r="E149" s="17"/>
    </row>
    <row r="150" spans="1:5" x14ac:dyDescent="0.25">
      <c r="A150" s="15" t="s">
        <v>151</v>
      </c>
      <c r="B150" s="17"/>
      <c r="C150" s="17"/>
      <c r="D150" s="17"/>
      <c r="E150" s="17"/>
    </row>
    <row r="151" spans="1:5" x14ac:dyDescent="0.25">
      <c r="A151" s="2" t="s">
        <v>14</v>
      </c>
    </row>
    <row r="152" spans="1:5" x14ac:dyDescent="0.25">
      <c r="A152" s="115" t="s">
        <v>152</v>
      </c>
      <c r="B152" s="17"/>
      <c r="C152" s="17"/>
      <c r="D152" s="17"/>
      <c r="E152" s="17"/>
    </row>
    <row r="153" spans="1:5" x14ac:dyDescent="0.25">
      <c r="A153" s="2" t="s">
        <v>153</v>
      </c>
    </row>
    <row r="154" spans="1:5" x14ac:dyDescent="0.25">
      <c r="A154" s="2" t="s">
        <v>154</v>
      </c>
      <c r="B154" s="126">
        <v>12580</v>
      </c>
      <c r="C154" s="126">
        <v>17897.91</v>
      </c>
      <c r="D154" s="126">
        <v>5317.91</v>
      </c>
      <c r="E154" s="126">
        <v>14939.13</v>
      </c>
    </row>
    <row r="155" spans="1:5" x14ac:dyDescent="0.25">
      <c r="A155" s="15" t="s">
        <v>156</v>
      </c>
      <c r="B155" s="17">
        <v>12580</v>
      </c>
      <c r="C155" s="17">
        <v>17897.91</v>
      </c>
      <c r="D155" s="17">
        <v>5317.91</v>
      </c>
      <c r="E155" s="17">
        <v>14939.13</v>
      </c>
    </row>
    <row r="156" spans="1:5" x14ac:dyDescent="0.25">
      <c r="A156" s="2" t="s">
        <v>14</v>
      </c>
    </row>
    <row r="157" spans="1:5" x14ac:dyDescent="0.25">
      <c r="A157" s="115" t="s">
        <v>157</v>
      </c>
      <c r="B157" s="17"/>
      <c r="C157" s="17"/>
      <c r="D157" s="17"/>
      <c r="E157" s="17"/>
    </row>
    <row r="158" spans="1:5" x14ac:dyDescent="0.25">
      <c r="A158" s="2" t="s">
        <v>158</v>
      </c>
      <c r="B158" s="126">
        <v>80464</v>
      </c>
      <c r="C158" s="126">
        <v>72892.62</v>
      </c>
      <c r="D158" s="126">
        <v>-7571.38</v>
      </c>
      <c r="E158" s="126">
        <v>56466.13</v>
      </c>
    </row>
    <row r="159" spans="1:5" x14ac:dyDescent="0.25">
      <c r="A159" s="2" t="s">
        <v>159</v>
      </c>
      <c r="B159" s="126">
        <v>10500</v>
      </c>
      <c r="C159" s="126">
        <v>6967.6</v>
      </c>
      <c r="D159" s="126">
        <v>-3532.4</v>
      </c>
      <c r="E159" s="126">
        <v>27922.12</v>
      </c>
    </row>
    <row r="160" spans="1:5" x14ac:dyDescent="0.25">
      <c r="A160" s="15" t="s">
        <v>161</v>
      </c>
      <c r="B160" s="17">
        <v>90964</v>
      </c>
      <c r="C160" s="17">
        <v>79860.22</v>
      </c>
      <c r="D160" s="17">
        <v>-11103.78</v>
      </c>
      <c r="E160" s="17">
        <v>84388.25</v>
      </c>
    </row>
    <row r="161" spans="1:5" x14ac:dyDescent="0.25">
      <c r="A161" s="2" t="s">
        <v>14</v>
      </c>
    </row>
    <row r="162" spans="1:5" x14ac:dyDescent="0.25">
      <c r="A162" s="15" t="s">
        <v>163</v>
      </c>
      <c r="B162" s="17">
        <v>-78384</v>
      </c>
      <c r="C162" s="17">
        <v>-61962.31</v>
      </c>
      <c r="D162" s="17">
        <v>16421.689999999999</v>
      </c>
      <c r="E162" s="17">
        <v>-69449.119999999995</v>
      </c>
    </row>
    <row r="163" spans="1:5" x14ac:dyDescent="0.25">
      <c r="A163" s="2" t="s">
        <v>14</v>
      </c>
    </row>
    <row r="164" spans="1:5" x14ac:dyDescent="0.25">
      <c r="A164" s="2" t="s">
        <v>14</v>
      </c>
    </row>
    <row r="165" spans="1:5" x14ac:dyDescent="0.25">
      <c r="A165" s="15" t="s">
        <v>164</v>
      </c>
      <c r="B165" s="17"/>
      <c r="C165" s="17"/>
      <c r="D165" s="17"/>
      <c r="E165" s="17"/>
    </row>
    <row r="166" spans="1:5" x14ac:dyDescent="0.25">
      <c r="A166" s="115" t="s">
        <v>165</v>
      </c>
    </row>
    <row r="167" spans="1:5" x14ac:dyDescent="0.25">
      <c r="A167" s="2" t="s">
        <v>166</v>
      </c>
      <c r="B167" s="126">
        <v>792380</v>
      </c>
      <c r="C167" s="126">
        <v>763405.63</v>
      </c>
      <c r="D167" s="126">
        <v>-28974.37</v>
      </c>
      <c r="E167" s="126">
        <v>772399.78</v>
      </c>
    </row>
    <row r="168" spans="1:5" x14ac:dyDescent="0.25">
      <c r="A168" s="15" t="s">
        <v>167</v>
      </c>
      <c r="B168" s="17">
        <v>-792380</v>
      </c>
      <c r="C168" s="17">
        <v>-763405.63</v>
      </c>
      <c r="D168" s="17">
        <v>28974.37</v>
      </c>
      <c r="E168" s="17">
        <v>-772399.78</v>
      </c>
    </row>
    <row r="169" spans="1:5" x14ac:dyDescent="0.25">
      <c r="A169" s="2" t="s">
        <v>14</v>
      </c>
    </row>
    <row r="170" spans="1:5" x14ac:dyDescent="0.25">
      <c r="A170" s="5" t="s">
        <v>168</v>
      </c>
      <c r="B170" s="18"/>
      <c r="C170" s="18">
        <f>C168+C162+C148</f>
        <v>25081.310000000056</v>
      </c>
      <c r="D170" s="18">
        <f>D168+D162+D148</f>
        <v>25081.309999999532</v>
      </c>
      <c r="E170" s="18">
        <v>258587.69</v>
      </c>
    </row>
    <row r="171" spans="1:5" x14ac:dyDescent="0.25">
      <c r="A171" s="2" t="s">
        <v>14</v>
      </c>
    </row>
  </sheetData>
  <pageMargins left="0.70866141732283472" right="0.70866141732283472" top="0.55118110236220474" bottom="0.74803149606299213" header="0.31496062992125984" footer="0.31496062992125984"/>
  <pageSetup paperSize="9" scale="80" firstPageNumber="51" orientation="portrait" useFirstPageNumber="1" r:id="rId1"/>
  <headerFooter>
    <oddFooter>&amp;CBilancio Consuntivo 31/12/2019 - Consorzio di Bonifica dell'Emilia Centrale&amp;R&amp;P</oddFooter>
    <evenHeader>&amp;D
EMILIACENTRALE\BONINIPATRIZIA
Pagina &amp;P</even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3"/>
  <sheetViews>
    <sheetView workbookViewId="0">
      <pane ySplit="7" topLeftCell="A23" activePane="bottomLeft" state="frozen"/>
      <selection pane="bottomLeft" activeCell="B5" sqref="B5"/>
    </sheetView>
  </sheetViews>
  <sheetFormatPr defaultRowHeight="15" x14ac:dyDescent="0.25"/>
  <cols>
    <col min="1" max="1" width="9.5703125" customWidth="1"/>
    <col min="2" max="2" width="52" customWidth="1"/>
    <col min="3" max="3" width="17.28515625" style="6" customWidth="1"/>
    <col min="4" max="4" width="19" style="6" customWidth="1"/>
    <col min="5" max="5" width="17.85546875" style="6" customWidth="1"/>
    <col min="6" max="6" width="13.5703125" style="6" bestFit="1" customWidth="1"/>
    <col min="7" max="7" width="16.85546875" style="6" customWidth="1"/>
    <col min="8" max="8" width="16" style="6" customWidth="1"/>
    <col min="9" max="9" width="13.5703125" style="6" bestFit="1" customWidth="1"/>
  </cols>
  <sheetData>
    <row r="1" spans="1:9" x14ac:dyDescent="0.25">
      <c r="A1" s="1" t="s">
        <v>0</v>
      </c>
    </row>
    <row r="2" spans="1:9" x14ac:dyDescent="0.25">
      <c r="A2" s="2" t="s">
        <v>1</v>
      </c>
      <c r="B2" s="2" t="s">
        <v>2</v>
      </c>
    </row>
    <row r="3" spans="1:9" x14ac:dyDescent="0.25">
      <c r="A3" s="2" t="s">
        <v>3</v>
      </c>
      <c r="B3" s="2" t="s">
        <v>4</v>
      </c>
    </row>
    <row r="4" spans="1:9" x14ac:dyDescent="0.25">
      <c r="A4" s="2" t="s">
        <v>5</v>
      </c>
      <c r="B4" s="2" t="s">
        <v>6</v>
      </c>
    </row>
    <row r="5" spans="1:9" x14ac:dyDescent="0.25">
      <c r="B5" s="10" t="s">
        <v>418</v>
      </c>
    </row>
    <row r="6" spans="1:9" s="12" customFormat="1" ht="30" x14ac:dyDescent="0.25"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</row>
    <row r="7" spans="1:9" x14ac:dyDescent="0.25">
      <c r="A7" s="2" t="s">
        <v>14</v>
      </c>
      <c r="B7" s="2" t="s">
        <v>14</v>
      </c>
      <c r="C7" s="11" t="s">
        <v>4</v>
      </c>
      <c r="D7" s="11">
        <v>2019</v>
      </c>
    </row>
    <row r="8" spans="1:9" x14ac:dyDescent="0.25">
      <c r="A8" s="3" t="s">
        <v>14</v>
      </c>
      <c r="B8" s="3" t="s">
        <v>15</v>
      </c>
      <c r="C8" s="7"/>
      <c r="D8" s="7"/>
      <c r="E8" s="7"/>
      <c r="F8" s="7"/>
      <c r="G8" s="7"/>
      <c r="H8" s="7"/>
      <c r="I8" s="7"/>
    </row>
    <row r="9" spans="1:9" x14ac:dyDescent="0.25">
      <c r="A9" s="2" t="s">
        <v>14</v>
      </c>
      <c r="B9" s="2" t="s">
        <v>14</v>
      </c>
    </row>
    <row r="10" spans="1:9" x14ac:dyDescent="0.25">
      <c r="A10" s="2" t="s">
        <v>14</v>
      </c>
      <c r="B10" s="2" t="s">
        <v>14</v>
      </c>
    </row>
    <row r="11" spans="1:9" x14ac:dyDescent="0.25">
      <c r="A11" s="4" t="s">
        <v>14</v>
      </c>
      <c r="B11" s="4" t="s">
        <v>16</v>
      </c>
      <c r="C11" s="8"/>
      <c r="D11" s="8"/>
      <c r="E11" s="8"/>
      <c r="F11" s="8"/>
      <c r="G11" s="8"/>
      <c r="H11" s="8"/>
      <c r="I11" s="8"/>
    </row>
    <row r="12" spans="1:9" x14ac:dyDescent="0.25">
      <c r="A12" s="2" t="s">
        <v>14</v>
      </c>
      <c r="B12" s="2" t="s">
        <v>14</v>
      </c>
    </row>
    <row r="13" spans="1:9" x14ac:dyDescent="0.25">
      <c r="A13" s="4" t="s">
        <v>14</v>
      </c>
      <c r="B13" s="4" t="s">
        <v>17</v>
      </c>
      <c r="C13" s="8"/>
      <c r="D13" s="8"/>
      <c r="E13" s="8"/>
      <c r="F13" s="8"/>
      <c r="G13" s="8"/>
      <c r="H13" s="8"/>
      <c r="I13" s="8"/>
    </row>
    <row r="14" spans="1:9" x14ac:dyDescent="0.25">
      <c r="A14" s="2" t="s">
        <v>14</v>
      </c>
      <c r="B14" s="2" t="s">
        <v>14</v>
      </c>
    </row>
    <row r="15" spans="1:9" x14ac:dyDescent="0.25">
      <c r="A15" s="4" t="s">
        <v>14</v>
      </c>
      <c r="B15" s="4" t="s">
        <v>18</v>
      </c>
      <c r="C15" s="8"/>
      <c r="D15" s="8"/>
      <c r="E15" s="8"/>
      <c r="F15" s="8"/>
      <c r="G15" s="8"/>
      <c r="H15" s="8"/>
      <c r="I15" s="8"/>
    </row>
    <row r="16" spans="1:9" x14ac:dyDescent="0.25">
      <c r="A16" s="2" t="s">
        <v>14</v>
      </c>
      <c r="B16" s="2" t="s">
        <v>14</v>
      </c>
    </row>
    <row r="17" spans="1:9" x14ac:dyDescent="0.25">
      <c r="A17" s="4" t="s">
        <v>14</v>
      </c>
      <c r="B17" s="4" t="s">
        <v>19</v>
      </c>
      <c r="C17" s="8"/>
      <c r="D17" s="8"/>
      <c r="E17" s="8"/>
      <c r="F17" s="8"/>
      <c r="G17" s="8"/>
      <c r="H17" s="8"/>
      <c r="I17" s="8"/>
    </row>
    <row r="18" spans="1:9" x14ac:dyDescent="0.25">
      <c r="A18" s="2" t="s">
        <v>14</v>
      </c>
      <c r="B18" s="2" t="s">
        <v>20</v>
      </c>
      <c r="C18" s="6">
        <v>23035793</v>
      </c>
      <c r="D18" s="6">
        <v>1384515.66</v>
      </c>
      <c r="E18" s="6">
        <v>21651277.34</v>
      </c>
      <c r="F18" s="6">
        <v>1386384.88</v>
      </c>
      <c r="G18" s="6">
        <v>-1869.22</v>
      </c>
      <c r="H18" s="6">
        <v>-21649408.120000001</v>
      </c>
      <c r="I18" s="6">
        <v>1359043.98</v>
      </c>
    </row>
    <row r="19" spans="1:9" x14ac:dyDescent="0.25">
      <c r="A19" s="2" t="s">
        <v>14</v>
      </c>
      <c r="B19" s="2" t="s">
        <v>21</v>
      </c>
      <c r="D19" s="6">
        <v>12050920.300000001</v>
      </c>
      <c r="E19" s="6">
        <v>-12050920.300000001</v>
      </c>
      <c r="F19" s="6">
        <v>12067190.109999999</v>
      </c>
      <c r="G19" s="6">
        <v>-16269.81</v>
      </c>
      <c r="H19" s="6">
        <v>12067190.109999999</v>
      </c>
      <c r="I19" s="6">
        <v>11802295.83</v>
      </c>
    </row>
    <row r="20" spans="1:9" x14ac:dyDescent="0.25">
      <c r="A20" s="2" t="s">
        <v>14</v>
      </c>
      <c r="B20" s="2" t="s">
        <v>22</v>
      </c>
      <c r="D20" s="6">
        <v>404474.72</v>
      </c>
      <c r="E20" s="6">
        <v>-404474.72</v>
      </c>
      <c r="F20" s="6">
        <v>405020.8</v>
      </c>
      <c r="G20" s="6">
        <v>-546.08000000000004</v>
      </c>
      <c r="H20" s="6">
        <v>405020.8</v>
      </c>
      <c r="I20" s="6">
        <v>401721.63</v>
      </c>
    </row>
    <row r="21" spans="1:9" x14ac:dyDescent="0.25">
      <c r="A21" s="4" t="s">
        <v>14</v>
      </c>
      <c r="B21" s="4" t="s">
        <v>23</v>
      </c>
      <c r="C21" s="8">
        <v>23035793</v>
      </c>
      <c r="D21" s="8">
        <v>13839910.68</v>
      </c>
      <c r="E21" s="8">
        <v>9195882.3200000003</v>
      </c>
      <c r="F21" s="8">
        <v>13858595.789999999</v>
      </c>
      <c r="G21" s="8">
        <v>-18685.11</v>
      </c>
      <c r="H21" s="8">
        <v>-9177197.2100000009</v>
      </c>
      <c r="I21" s="8">
        <v>13563061.439999999</v>
      </c>
    </row>
    <row r="22" spans="1:9" x14ac:dyDescent="0.25">
      <c r="A22" s="2" t="s">
        <v>14</v>
      </c>
      <c r="B22" s="2" t="s">
        <v>14</v>
      </c>
    </row>
    <row r="23" spans="1:9" x14ac:dyDescent="0.25">
      <c r="A23" s="4" t="s">
        <v>14</v>
      </c>
      <c r="B23" s="4" t="s">
        <v>24</v>
      </c>
      <c r="C23" s="8"/>
      <c r="D23" s="8"/>
      <c r="E23" s="8"/>
      <c r="F23" s="8"/>
      <c r="G23" s="8"/>
      <c r="H23" s="8"/>
      <c r="I23" s="8"/>
    </row>
    <row r="24" spans="1:9" x14ac:dyDescent="0.25">
      <c r="A24" s="2" t="s">
        <v>14</v>
      </c>
      <c r="B24" s="2" t="s">
        <v>25</v>
      </c>
      <c r="D24" s="6">
        <v>6230865.2699999996</v>
      </c>
      <c r="E24" s="6">
        <v>-6230865.2699999996</v>
      </c>
      <c r="F24" s="6">
        <v>6241452.5099999998</v>
      </c>
      <c r="G24" s="6">
        <v>-10587.24</v>
      </c>
      <c r="H24" s="6">
        <v>6241452.5099999998</v>
      </c>
      <c r="I24" s="6">
        <v>6140996.0599999996</v>
      </c>
    </row>
    <row r="25" spans="1:9" x14ac:dyDescent="0.25">
      <c r="A25" s="2" t="s">
        <v>14</v>
      </c>
      <c r="B25" s="2" t="s">
        <v>26</v>
      </c>
      <c r="C25" s="6">
        <v>1334924</v>
      </c>
      <c r="D25" s="6">
        <v>1282130.8799999999</v>
      </c>
      <c r="E25" s="6">
        <v>52793.120000000003</v>
      </c>
      <c r="F25" s="6">
        <v>632763.26</v>
      </c>
      <c r="G25" s="6">
        <v>649367.62</v>
      </c>
      <c r="H25" s="6">
        <v>-702160.74</v>
      </c>
      <c r="I25" s="6">
        <v>825611.93</v>
      </c>
    </row>
    <row r="26" spans="1:9" x14ac:dyDescent="0.25">
      <c r="A26" s="4" t="s">
        <v>14</v>
      </c>
      <c r="B26" s="4" t="s">
        <v>27</v>
      </c>
      <c r="C26" s="8">
        <v>1334924</v>
      </c>
      <c r="D26" s="8">
        <v>7512996.1500000004</v>
      </c>
      <c r="E26" s="8">
        <v>-6178072.1500000004</v>
      </c>
      <c r="F26" s="8">
        <v>6874215.7699999996</v>
      </c>
      <c r="G26" s="8">
        <v>638780.38</v>
      </c>
      <c r="H26" s="8">
        <v>5539291.7699999996</v>
      </c>
      <c r="I26" s="8">
        <v>6966607.9900000002</v>
      </c>
    </row>
    <row r="27" spans="1:9" x14ac:dyDescent="0.25">
      <c r="A27" s="2" t="s">
        <v>14</v>
      </c>
      <c r="B27" s="2" t="s">
        <v>14</v>
      </c>
    </row>
    <row r="28" spans="1:9" x14ac:dyDescent="0.25">
      <c r="A28" s="4" t="s">
        <v>14</v>
      </c>
      <c r="B28" s="4" t="s">
        <v>28</v>
      </c>
      <c r="C28" s="8"/>
      <c r="D28" s="8"/>
      <c r="E28" s="8"/>
      <c r="F28" s="8"/>
      <c r="G28" s="8"/>
      <c r="H28" s="8"/>
      <c r="I28" s="8"/>
    </row>
    <row r="29" spans="1:9" x14ac:dyDescent="0.25">
      <c r="A29" s="2" t="s">
        <v>14</v>
      </c>
      <c r="B29" s="2" t="s">
        <v>29</v>
      </c>
      <c r="D29" s="6">
        <v>843594.48</v>
      </c>
      <c r="E29" s="6">
        <v>-843594.48</v>
      </c>
      <c r="F29" s="6">
        <v>845613.01</v>
      </c>
      <c r="G29" s="6">
        <v>-2018.53</v>
      </c>
      <c r="H29" s="6">
        <v>845613.01</v>
      </c>
      <c r="I29" s="6">
        <v>816250.62</v>
      </c>
    </row>
    <row r="30" spans="1:9" x14ac:dyDescent="0.25">
      <c r="A30" s="2" t="s">
        <v>14</v>
      </c>
      <c r="B30" s="2" t="s">
        <v>30</v>
      </c>
      <c r="D30" s="6">
        <v>2127847.73</v>
      </c>
      <c r="E30" s="6">
        <v>-2127847.73</v>
      </c>
      <c r="F30" s="6">
        <v>2132939.21</v>
      </c>
      <c r="G30" s="6">
        <v>-5091.4799999999996</v>
      </c>
      <c r="H30" s="6">
        <v>2132939.21</v>
      </c>
      <c r="I30" s="6">
        <v>2093586.55</v>
      </c>
    </row>
    <row r="31" spans="1:9" x14ac:dyDescent="0.25">
      <c r="A31" s="2" t="s">
        <v>14</v>
      </c>
      <c r="B31" s="2" t="s">
        <v>31</v>
      </c>
      <c r="D31" s="6">
        <v>46367.96</v>
      </c>
      <c r="E31" s="6">
        <v>-46367.96</v>
      </c>
      <c r="F31" s="6">
        <v>46478.9</v>
      </c>
      <c r="G31" s="6">
        <v>-110.94</v>
      </c>
      <c r="H31" s="6">
        <v>46478.9</v>
      </c>
      <c r="I31" s="6">
        <v>45724.26</v>
      </c>
    </row>
    <row r="32" spans="1:9" x14ac:dyDescent="0.25">
      <c r="A32" s="2" t="s">
        <v>14</v>
      </c>
      <c r="B32" s="2" t="s">
        <v>32</v>
      </c>
    </row>
    <row r="33" spans="1:9" x14ac:dyDescent="0.25">
      <c r="A33" s="4" t="s">
        <v>14</v>
      </c>
      <c r="B33" s="4" t="s">
        <v>33</v>
      </c>
      <c r="C33" s="8"/>
      <c r="D33" s="8">
        <v>3017810.17</v>
      </c>
      <c r="E33" s="8">
        <v>-3017810.17</v>
      </c>
      <c r="F33" s="8">
        <v>3025031.12</v>
      </c>
      <c r="G33" s="8">
        <v>-7220.95</v>
      </c>
      <c r="H33" s="8">
        <v>3025031.12</v>
      </c>
      <c r="I33" s="8">
        <v>2955561.43</v>
      </c>
    </row>
    <row r="34" spans="1:9" x14ac:dyDescent="0.25">
      <c r="A34" s="2" t="s">
        <v>14</v>
      </c>
      <c r="B34" s="2" t="s">
        <v>14</v>
      </c>
    </row>
    <row r="35" spans="1:9" x14ac:dyDescent="0.25">
      <c r="A35" s="4" t="s">
        <v>14</v>
      </c>
      <c r="B35" s="4" t="s">
        <v>34</v>
      </c>
      <c r="C35" s="8"/>
      <c r="D35" s="8"/>
      <c r="E35" s="8"/>
      <c r="F35" s="8"/>
      <c r="G35" s="8"/>
      <c r="H35" s="8"/>
      <c r="I35" s="8"/>
    </row>
    <row r="36" spans="1:9" x14ac:dyDescent="0.25">
      <c r="A36" s="2" t="s">
        <v>14</v>
      </c>
      <c r="B36" s="2" t="s">
        <v>35</v>
      </c>
    </row>
    <row r="37" spans="1:9" x14ac:dyDescent="0.25">
      <c r="A37" s="2" t="s">
        <v>14</v>
      </c>
      <c r="B37" s="2" t="s">
        <v>36</v>
      </c>
    </row>
    <row r="38" spans="1:9" x14ac:dyDescent="0.25">
      <c r="A38" s="2" t="s">
        <v>14</v>
      </c>
      <c r="B38" s="2" t="s">
        <v>37</v>
      </c>
    </row>
    <row r="39" spans="1:9" x14ac:dyDescent="0.25">
      <c r="A39" s="2" t="s">
        <v>14</v>
      </c>
      <c r="B39" s="2" t="s">
        <v>38</v>
      </c>
    </row>
    <row r="40" spans="1:9" x14ac:dyDescent="0.25">
      <c r="A40" s="4" t="s">
        <v>14</v>
      </c>
      <c r="B40" s="4" t="s">
        <v>39</v>
      </c>
      <c r="C40" s="8"/>
      <c r="D40" s="8"/>
      <c r="E40" s="8"/>
      <c r="F40" s="8"/>
      <c r="G40" s="8"/>
      <c r="H40" s="8"/>
      <c r="I40" s="8"/>
    </row>
    <row r="41" spans="1:9" x14ac:dyDescent="0.25">
      <c r="A41" s="4" t="s">
        <v>40</v>
      </c>
      <c r="B41" s="4" t="s">
        <v>41</v>
      </c>
      <c r="C41" s="8">
        <v>24370717</v>
      </c>
      <c r="D41" s="8">
        <v>24370717</v>
      </c>
      <c r="E41" s="8"/>
      <c r="F41" s="8">
        <v>23757842.68</v>
      </c>
      <c r="G41" s="8">
        <v>612874.31999999995</v>
      </c>
      <c r="H41" s="8">
        <v>-612874.31999999995</v>
      </c>
      <c r="I41" s="8">
        <v>23485230.859999999</v>
      </c>
    </row>
    <row r="42" spans="1:9" x14ac:dyDescent="0.25">
      <c r="A42" s="2" t="s">
        <v>14</v>
      </c>
      <c r="B42" s="2" t="s">
        <v>14</v>
      </c>
    </row>
    <row r="43" spans="1:9" x14ac:dyDescent="0.25">
      <c r="A43" s="4" t="s">
        <v>14</v>
      </c>
      <c r="B43" s="4" t="s">
        <v>42</v>
      </c>
      <c r="C43" s="8"/>
      <c r="D43" s="8"/>
      <c r="E43" s="8"/>
      <c r="F43" s="8"/>
      <c r="G43" s="8"/>
      <c r="H43" s="8"/>
      <c r="I43" s="8"/>
    </row>
    <row r="44" spans="1:9" x14ac:dyDescent="0.25">
      <c r="A44" s="2" t="s">
        <v>14</v>
      </c>
      <c r="B44" s="2" t="s">
        <v>43</v>
      </c>
    </row>
    <row r="45" spans="1:9" x14ac:dyDescent="0.25">
      <c r="A45" s="2" t="s">
        <v>14</v>
      </c>
      <c r="B45" s="2" t="s">
        <v>44</v>
      </c>
    </row>
    <row r="46" spans="1:9" x14ac:dyDescent="0.25">
      <c r="A46" s="2" t="s">
        <v>14</v>
      </c>
      <c r="B46" s="2" t="s">
        <v>45</v>
      </c>
    </row>
    <row r="47" spans="1:9" x14ac:dyDescent="0.25">
      <c r="A47" s="2" t="s">
        <v>14</v>
      </c>
      <c r="B47" s="2" t="s">
        <v>46</v>
      </c>
    </row>
    <row r="48" spans="1:9" x14ac:dyDescent="0.25">
      <c r="A48" s="2" t="s">
        <v>14</v>
      </c>
      <c r="B48" s="2" t="s">
        <v>47</v>
      </c>
    </row>
    <row r="49" spans="1:9" x14ac:dyDescent="0.25">
      <c r="A49" s="2" t="s">
        <v>14</v>
      </c>
      <c r="B49" s="2" t="s">
        <v>48</v>
      </c>
    </row>
    <row r="50" spans="1:9" x14ac:dyDescent="0.25">
      <c r="A50" s="2" t="s">
        <v>14</v>
      </c>
      <c r="B50" s="2" t="s">
        <v>49</v>
      </c>
    </row>
    <row r="51" spans="1:9" x14ac:dyDescent="0.25">
      <c r="A51" s="4" t="s">
        <v>50</v>
      </c>
      <c r="B51" s="4" t="s">
        <v>51</v>
      </c>
      <c r="C51" s="8"/>
      <c r="D51" s="8"/>
      <c r="E51" s="8"/>
      <c r="F51" s="8"/>
      <c r="G51" s="8"/>
      <c r="H51" s="8"/>
      <c r="I51" s="8"/>
    </row>
    <row r="52" spans="1:9" x14ac:dyDescent="0.25">
      <c r="A52" s="4" t="s">
        <v>52</v>
      </c>
      <c r="B52" s="4" t="s">
        <v>53</v>
      </c>
      <c r="C52" s="8"/>
      <c r="D52" s="8"/>
      <c r="E52" s="8"/>
      <c r="F52" s="8"/>
      <c r="G52" s="8"/>
      <c r="H52" s="8"/>
      <c r="I52" s="8"/>
    </row>
    <row r="53" spans="1:9" x14ac:dyDescent="0.25">
      <c r="A53" s="2" t="s">
        <v>14</v>
      </c>
      <c r="B53" s="2" t="s">
        <v>14</v>
      </c>
    </row>
    <row r="54" spans="1:9" x14ac:dyDescent="0.25">
      <c r="A54" s="4" t="s">
        <v>54</v>
      </c>
      <c r="B54" s="4" t="s">
        <v>55</v>
      </c>
      <c r="C54" s="8"/>
      <c r="D54" s="8"/>
      <c r="E54" s="8"/>
      <c r="F54" s="8"/>
      <c r="G54" s="8"/>
      <c r="H54" s="8"/>
      <c r="I54" s="8"/>
    </row>
    <row r="55" spans="1:9" x14ac:dyDescent="0.25">
      <c r="A55" s="4" t="s">
        <v>56</v>
      </c>
      <c r="B55" s="4" t="s">
        <v>57</v>
      </c>
      <c r="C55" s="8">
        <v>24370717</v>
      </c>
      <c r="D55" s="8">
        <v>24370717</v>
      </c>
      <c r="E55" s="8"/>
      <c r="F55" s="8">
        <v>23757842.68</v>
      </c>
      <c r="G55" s="8">
        <v>612874.31999999995</v>
      </c>
      <c r="H55" s="8">
        <v>-612874.31999999995</v>
      </c>
      <c r="I55" s="8">
        <v>23485230.859999999</v>
      </c>
    </row>
    <row r="56" spans="1:9" x14ac:dyDescent="0.25">
      <c r="A56" s="2" t="s">
        <v>14</v>
      </c>
      <c r="B56" s="2" t="s">
        <v>14</v>
      </c>
    </row>
    <row r="57" spans="1:9" x14ac:dyDescent="0.25">
      <c r="A57" s="4" t="s">
        <v>14</v>
      </c>
      <c r="B57" s="4" t="s">
        <v>58</v>
      </c>
      <c r="C57" s="8"/>
      <c r="D57" s="8"/>
      <c r="E57" s="8"/>
      <c r="F57" s="8"/>
      <c r="G57" s="8"/>
      <c r="H57" s="8"/>
      <c r="I57" s="8"/>
    </row>
    <row r="58" spans="1:9" x14ac:dyDescent="0.25">
      <c r="A58" s="4" t="s">
        <v>59</v>
      </c>
      <c r="B58" s="4" t="s">
        <v>58</v>
      </c>
      <c r="C58" s="8">
        <v>694640</v>
      </c>
      <c r="D58" s="8">
        <v>715231.81</v>
      </c>
      <c r="E58" s="8">
        <v>-20591.810000000001</v>
      </c>
      <c r="F58" s="8">
        <v>711606.03</v>
      </c>
      <c r="G58" s="8">
        <v>3625.78</v>
      </c>
      <c r="H58" s="8">
        <v>16966.03</v>
      </c>
      <c r="I58" s="8">
        <v>674829.44</v>
      </c>
    </row>
    <row r="59" spans="1:9" x14ac:dyDescent="0.25">
      <c r="A59" s="2" t="s">
        <v>14</v>
      </c>
      <c r="B59" s="2" t="s">
        <v>14</v>
      </c>
    </row>
    <row r="60" spans="1:9" x14ac:dyDescent="0.25">
      <c r="A60" s="4" t="s">
        <v>14</v>
      </c>
      <c r="B60" s="4" t="s">
        <v>60</v>
      </c>
      <c r="C60" s="8"/>
      <c r="D60" s="8"/>
      <c r="E60" s="8"/>
      <c r="F60" s="8"/>
      <c r="G60" s="8"/>
      <c r="H60" s="8"/>
      <c r="I60" s="8"/>
    </row>
    <row r="61" spans="1:9" x14ac:dyDescent="0.25">
      <c r="A61" s="4" t="s">
        <v>61</v>
      </c>
      <c r="B61" s="4" t="s">
        <v>62</v>
      </c>
      <c r="C61" s="8">
        <v>108200</v>
      </c>
      <c r="D61" s="8">
        <v>110056.34</v>
      </c>
      <c r="E61" s="8">
        <v>-1856.34</v>
      </c>
      <c r="F61" s="8">
        <v>109965.67</v>
      </c>
      <c r="G61" s="8">
        <v>90.67</v>
      </c>
      <c r="H61" s="8">
        <v>1765.67</v>
      </c>
      <c r="I61" s="8">
        <v>145559.48000000001</v>
      </c>
    </row>
    <row r="62" spans="1:9" x14ac:dyDescent="0.25">
      <c r="A62" s="2" t="s">
        <v>14</v>
      </c>
      <c r="B62" s="2" t="s">
        <v>14</v>
      </c>
    </row>
    <row r="63" spans="1:9" x14ac:dyDescent="0.25">
      <c r="A63" s="4" t="s">
        <v>14</v>
      </c>
      <c r="B63" s="4" t="s">
        <v>63</v>
      </c>
      <c r="C63" s="8"/>
      <c r="D63" s="8"/>
      <c r="E63" s="8"/>
      <c r="F63" s="8"/>
      <c r="G63" s="8"/>
      <c r="H63" s="8"/>
      <c r="I63" s="8"/>
    </row>
    <row r="64" spans="1:9" x14ac:dyDescent="0.25">
      <c r="A64" s="2" t="s">
        <v>64</v>
      </c>
      <c r="B64" s="2" t="s">
        <v>65</v>
      </c>
      <c r="C64" s="6">
        <v>78691</v>
      </c>
      <c r="D64" s="6">
        <v>78691</v>
      </c>
      <c r="F64" s="6">
        <v>51210.09</v>
      </c>
      <c r="G64" s="6">
        <v>27480.91</v>
      </c>
      <c r="H64" s="6">
        <v>-27480.91</v>
      </c>
      <c r="I64" s="6">
        <v>54017.279999999999</v>
      </c>
    </row>
    <row r="65" spans="1:9" x14ac:dyDescent="0.25">
      <c r="A65" s="2" t="s">
        <v>66</v>
      </c>
      <c r="B65" s="2" t="s">
        <v>67</v>
      </c>
      <c r="C65" s="6">
        <v>543950</v>
      </c>
      <c r="D65" s="6">
        <v>543950</v>
      </c>
      <c r="F65" s="6">
        <v>427207.87</v>
      </c>
      <c r="G65" s="6">
        <v>116742.13</v>
      </c>
      <c r="H65" s="6">
        <v>-116742.13</v>
      </c>
      <c r="I65" s="6">
        <v>430404.74</v>
      </c>
    </row>
    <row r="66" spans="1:9" x14ac:dyDescent="0.25">
      <c r="A66" s="2" t="s">
        <v>68</v>
      </c>
      <c r="B66" s="2" t="s">
        <v>69</v>
      </c>
      <c r="D66" s="6">
        <v>8819.8700000000008</v>
      </c>
      <c r="E66" s="6">
        <v>-8819.8700000000008</v>
      </c>
      <c r="F66" s="6">
        <v>8819.8700000000008</v>
      </c>
      <c r="H66" s="6">
        <v>8819.8700000000008</v>
      </c>
      <c r="I66" s="6">
        <v>289559.07</v>
      </c>
    </row>
    <row r="67" spans="1:9" x14ac:dyDescent="0.25">
      <c r="A67" s="2" t="s">
        <v>70</v>
      </c>
      <c r="B67" s="2" t="s">
        <v>71</v>
      </c>
      <c r="C67" s="6">
        <v>7000</v>
      </c>
      <c r="D67" s="6">
        <v>13653.38</v>
      </c>
      <c r="E67" s="6">
        <v>-6653.38</v>
      </c>
      <c r="F67" s="6">
        <v>9916.3799999999992</v>
      </c>
      <c r="G67" s="6">
        <v>3737</v>
      </c>
      <c r="H67" s="6">
        <v>2916.38</v>
      </c>
      <c r="I67" s="6">
        <v>6170.86</v>
      </c>
    </row>
    <row r="68" spans="1:9" x14ac:dyDescent="0.25">
      <c r="A68" s="2" t="s">
        <v>72</v>
      </c>
      <c r="B68" s="2" t="s">
        <v>73</v>
      </c>
      <c r="C68" s="6">
        <v>93379</v>
      </c>
      <c r="D68" s="6">
        <v>93378.37</v>
      </c>
      <c r="E68" s="6">
        <v>0.63</v>
      </c>
      <c r="F68" s="6">
        <v>78670.070000000007</v>
      </c>
      <c r="G68" s="6">
        <v>14708.3</v>
      </c>
      <c r="H68" s="6">
        <v>-14708.93</v>
      </c>
      <c r="I68" s="6">
        <v>89710.54</v>
      </c>
    </row>
    <row r="69" spans="1:9" x14ac:dyDescent="0.25">
      <c r="A69" s="2" t="s">
        <v>74</v>
      </c>
      <c r="B69" s="2" t="s">
        <v>75</v>
      </c>
      <c r="C69" s="6">
        <v>471670</v>
      </c>
      <c r="D69" s="6">
        <v>475757.11</v>
      </c>
      <c r="E69" s="6">
        <v>-4087.11</v>
      </c>
      <c r="F69" s="6">
        <v>394403.84000000003</v>
      </c>
      <c r="G69" s="6">
        <v>81353.27</v>
      </c>
      <c r="H69" s="6">
        <v>-77266.16</v>
      </c>
      <c r="I69" s="6">
        <v>401305.97</v>
      </c>
    </row>
    <row r="70" spans="1:9" x14ac:dyDescent="0.25">
      <c r="A70" s="2" t="s">
        <v>76</v>
      </c>
      <c r="B70" s="2" t="s">
        <v>77</v>
      </c>
      <c r="C70" s="6">
        <v>126422</v>
      </c>
      <c r="D70" s="6">
        <v>394945.91</v>
      </c>
      <c r="E70" s="6">
        <v>-268523.90999999997</v>
      </c>
      <c r="F70" s="6">
        <v>392271.69</v>
      </c>
      <c r="G70" s="6">
        <v>2674.22</v>
      </c>
      <c r="H70" s="6">
        <v>265849.69</v>
      </c>
      <c r="I70" s="6">
        <v>580299.06000000006</v>
      </c>
    </row>
    <row r="71" spans="1:9" x14ac:dyDescent="0.25">
      <c r="A71" s="4" t="s">
        <v>78</v>
      </c>
      <c r="B71" s="4" t="s">
        <v>79</v>
      </c>
      <c r="C71" s="8">
        <v>1321112</v>
      </c>
      <c r="D71" s="8">
        <v>1609195.64</v>
      </c>
      <c r="E71" s="8">
        <v>-288083.64</v>
      </c>
      <c r="F71" s="8">
        <v>1362499.81</v>
      </c>
      <c r="G71" s="8">
        <v>246695.83</v>
      </c>
      <c r="H71" s="8">
        <v>41387.81</v>
      </c>
      <c r="I71" s="8">
        <v>1851467.52</v>
      </c>
    </row>
    <row r="72" spans="1:9" x14ac:dyDescent="0.25">
      <c r="A72" s="2" t="s">
        <v>14</v>
      </c>
      <c r="B72" s="2" t="s">
        <v>14</v>
      </c>
    </row>
    <row r="73" spans="1:9" x14ac:dyDescent="0.25">
      <c r="A73" s="4" t="s">
        <v>14</v>
      </c>
      <c r="B73" s="4" t="s">
        <v>80</v>
      </c>
      <c r="C73" s="8"/>
      <c r="D73" s="8"/>
      <c r="E73" s="8"/>
      <c r="F73" s="8"/>
      <c r="G73" s="8"/>
      <c r="H73" s="8"/>
      <c r="I73" s="8"/>
    </row>
    <row r="74" spans="1:9" x14ac:dyDescent="0.25">
      <c r="A74" s="4" t="s">
        <v>81</v>
      </c>
      <c r="B74" s="4" t="s">
        <v>80</v>
      </c>
      <c r="C74" s="8">
        <v>782400</v>
      </c>
      <c r="D74" s="8">
        <v>3117150.24</v>
      </c>
      <c r="E74" s="8">
        <v>-2334750.2400000002</v>
      </c>
      <c r="F74" s="8">
        <v>1536375.15</v>
      </c>
      <c r="G74" s="8">
        <v>1580775.09</v>
      </c>
      <c r="H74" s="8">
        <v>753975.15</v>
      </c>
      <c r="I74" s="8">
        <v>1526134.18</v>
      </c>
    </row>
    <row r="75" spans="1:9" x14ac:dyDescent="0.25">
      <c r="A75" s="2" t="s">
        <v>14</v>
      </c>
      <c r="B75" s="2" t="s">
        <v>14</v>
      </c>
    </row>
    <row r="76" spans="1:9" x14ac:dyDescent="0.25">
      <c r="A76" s="4" t="s">
        <v>82</v>
      </c>
      <c r="B76" s="4" t="s">
        <v>83</v>
      </c>
      <c r="C76" s="8">
        <v>27277069</v>
      </c>
      <c r="D76" s="8">
        <v>29922351.030000001</v>
      </c>
      <c r="E76" s="8">
        <v>-2645282.0299999998</v>
      </c>
      <c r="F76" s="8">
        <v>27478289.34</v>
      </c>
      <c r="G76" s="8">
        <v>2444061.69</v>
      </c>
      <c r="H76" s="8">
        <v>201220.34</v>
      </c>
      <c r="I76" s="8">
        <v>27683221.48</v>
      </c>
    </row>
    <row r="77" spans="1:9" x14ac:dyDescent="0.25">
      <c r="A77" s="2" t="s">
        <v>14</v>
      </c>
      <c r="B77" s="2" t="s">
        <v>14</v>
      </c>
    </row>
    <row r="78" spans="1:9" x14ac:dyDescent="0.25">
      <c r="A78" s="4" t="s">
        <v>14</v>
      </c>
      <c r="B78" s="4" t="s">
        <v>84</v>
      </c>
      <c r="C78" s="8"/>
      <c r="D78" s="8"/>
      <c r="E78" s="8"/>
      <c r="F78" s="8"/>
      <c r="G78" s="8"/>
      <c r="H78" s="8"/>
      <c r="I78" s="8"/>
    </row>
    <row r="79" spans="1:9" x14ac:dyDescent="0.25">
      <c r="A79" s="4" t="s">
        <v>14</v>
      </c>
      <c r="B79" s="4" t="s">
        <v>85</v>
      </c>
      <c r="C79" s="8"/>
      <c r="D79" s="8"/>
      <c r="E79" s="8"/>
      <c r="F79" s="8"/>
      <c r="G79" s="8"/>
      <c r="H79" s="8"/>
      <c r="I79" s="8"/>
    </row>
    <row r="80" spans="1:9" x14ac:dyDescent="0.25">
      <c r="A80" s="4" t="s">
        <v>14</v>
      </c>
      <c r="B80" s="4" t="s">
        <v>86</v>
      </c>
      <c r="C80" s="8"/>
      <c r="D80" s="8"/>
      <c r="E80" s="8"/>
      <c r="F80" s="8"/>
      <c r="G80" s="8"/>
      <c r="H80" s="8"/>
      <c r="I80" s="8"/>
    </row>
    <row r="81" spans="1:9" x14ac:dyDescent="0.25">
      <c r="A81" s="2" t="s">
        <v>14</v>
      </c>
      <c r="B81" s="2" t="s">
        <v>87</v>
      </c>
      <c r="C81" s="6">
        <v>163500</v>
      </c>
      <c r="D81" s="6">
        <v>2532010.37</v>
      </c>
      <c r="E81" s="6">
        <v>-2368510.37</v>
      </c>
      <c r="F81" s="6">
        <v>2286081.09</v>
      </c>
      <c r="G81" s="6">
        <v>245929.28</v>
      </c>
      <c r="H81" s="6">
        <v>2122581.09</v>
      </c>
      <c r="I81" s="6">
        <v>2443929.71</v>
      </c>
    </row>
    <row r="82" spans="1:9" x14ac:dyDescent="0.25">
      <c r="A82" s="2" t="s">
        <v>14</v>
      </c>
      <c r="B82" s="2" t="s">
        <v>88</v>
      </c>
    </row>
    <row r="83" spans="1:9" x14ac:dyDescent="0.25">
      <c r="A83" s="4" t="s">
        <v>89</v>
      </c>
      <c r="B83" s="4" t="s">
        <v>90</v>
      </c>
      <c r="C83" s="8">
        <v>163500</v>
      </c>
      <c r="D83" s="8">
        <v>2532010.37</v>
      </c>
      <c r="E83" s="8">
        <v>-2368510.37</v>
      </c>
      <c r="F83" s="8">
        <v>2286081.09</v>
      </c>
      <c r="G83" s="8">
        <v>245929.28</v>
      </c>
      <c r="H83" s="8">
        <v>2122581.09</v>
      </c>
      <c r="I83" s="8">
        <v>2443929.71</v>
      </c>
    </row>
    <row r="84" spans="1:9" x14ac:dyDescent="0.25">
      <c r="A84" s="2" t="s">
        <v>14</v>
      </c>
      <c r="B84" s="2" t="s">
        <v>14</v>
      </c>
    </row>
    <row r="85" spans="1:9" x14ac:dyDescent="0.25">
      <c r="A85" s="2" t="s">
        <v>14</v>
      </c>
      <c r="B85" s="2" t="s">
        <v>91</v>
      </c>
    </row>
    <row r="86" spans="1:9" x14ac:dyDescent="0.25">
      <c r="A86" s="4" t="s">
        <v>92</v>
      </c>
      <c r="B86" s="4" t="s">
        <v>91</v>
      </c>
      <c r="C86" s="8">
        <v>27440569</v>
      </c>
      <c r="D86" s="8">
        <v>32454361.399999999</v>
      </c>
      <c r="E86" s="8">
        <v>-5013792.4000000004</v>
      </c>
      <c r="F86" s="8">
        <v>29764370.43</v>
      </c>
      <c r="G86" s="8">
        <v>2689990.97</v>
      </c>
      <c r="H86" s="8">
        <v>2323801.4300000002</v>
      </c>
      <c r="I86" s="8">
        <v>30127151.190000001</v>
      </c>
    </row>
    <row r="87" spans="1:9" x14ac:dyDescent="0.25">
      <c r="A87" s="2" t="s">
        <v>14</v>
      </c>
      <c r="B87" s="2" t="s">
        <v>14</v>
      </c>
    </row>
    <row r="88" spans="1:9" x14ac:dyDescent="0.25">
      <c r="A88" s="4" t="s">
        <v>14</v>
      </c>
      <c r="B88" s="4" t="s">
        <v>93</v>
      </c>
      <c r="C88" s="8"/>
      <c r="D88" s="8"/>
      <c r="E88" s="8"/>
      <c r="F88" s="8"/>
      <c r="G88" s="8"/>
      <c r="H88" s="8"/>
      <c r="I88" s="8"/>
    </row>
    <row r="89" spans="1:9" x14ac:dyDescent="0.25">
      <c r="A89" s="2" t="s">
        <v>14</v>
      </c>
      <c r="B89" s="2" t="s">
        <v>14</v>
      </c>
    </row>
    <row r="90" spans="1:9" x14ac:dyDescent="0.25">
      <c r="A90" s="4" t="s">
        <v>14</v>
      </c>
      <c r="B90" s="4" t="s">
        <v>94</v>
      </c>
      <c r="C90" s="8"/>
      <c r="D90" s="8"/>
      <c r="E90" s="8"/>
      <c r="F90" s="8"/>
      <c r="G90" s="8"/>
      <c r="H90" s="8"/>
      <c r="I90" s="8"/>
    </row>
    <row r="91" spans="1:9" x14ac:dyDescent="0.25">
      <c r="A91" s="2" t="s">
        <v>14</v>
      </c>
      <c r="B91" s="2" t="s">
        <v>95</v>
      </c>
      <c r="C91" s="6">
        <v>6144511</v>
      </c>
      <c r="D91" s="6">
        <v>6103877.0999999996</v>
      </c>
      <c r="E91" s="6">
        <v>40633.9</v>
      </c>
      <c r="F91" s="6">
        <v>6086604.0999999996</v>
      </c>
      <c r="G91" s="6">
        <v>17273</v>
      </c>
      <c r="H91" s="6">
        <v>-57906.9</v>
      </c>
      <c r="I91" s="6">
        <v>6097446.2699999996</v>
      </c>
    </row>
    <row r="92" spans="1:9" x14ac:dyDescent="0.25">
      <c r="A92" s="2" t="s">
        <v>14</v>
      </c>
      <c r="B92" s="2" t="s">
        <v>96</v>
      </c>
      <c r="C92" s="6">
        <v>678534</v>
      </c>
      <c r="D92" s="6">
        <v>658985.17000000004</v>
      </c>
      <c r="E92" s="6">
        <v>19548.830000000002</v>
      </c>
      <c r="F92" s="6">
        <v>614069.89</v>
      </c>
      <c r="G92" s="6">
        <v>44915.28</v>
      </c>
      <c r="H92" s="6">
        <v>-64464.11</v>
      </c>
      <c r="I92" s="6">
        <v>629615</v>
      </c>
    </row>
    <row r="93" spans="1:9" x14ac:dyDescent="0.25">
      <c r="A93" s="2" t="s">
        <v>14</v>
      </c>
      <c r="B93" s="2" t="s">
        <v>97</v>
      </c>
      <c r="C93" s="6">
        <v>4187372</v>
      </c>
      <c r="D93" s="6">
        <v>4176734.05</v>
      </c>
      <c r="E93" s="6">
        <v>10637.95</v>
      </c>
      <c r="F93" s="6">
        <v>4163893.19</v>
      </c>
      <c r="G93" s="6">
        <v>12840.86</v>
      </c>
      <c r="H93" s="6">
        <v>-23478.81</v>
      </c>
      <c r="I93" s="6">
        <v>4326782.75</v>
      </c>
    </row>
    <row r="94" spans="1:9" x14ac:dyDescent="0.25">
      <c r="A94" s="2" t="s">
        <v>14</v>
      </c>
      <c r="B94" s="2" t="s">
        <v>98</v>
      </c>
      <c r="C94" s="6">
        <v>50795</v>
      </c>
      <c r="D94" s="6">
        <v>38983.99</v>
      </c>
      <c r="E94" s="6">
        <v>11811.01</v>
      </c>
      <c r="F94" s="6">
        <v>38969.83</v>
      </c>
      <c r="G94" s="6">
        <v>14.16</v>
      </c>
      <c r="H94" s="6">
        <v>-11825.17</v>
      </c>
      <c r="I94" s="6">
        <v>54622.720000000001</v>
      </c>
    </row>
    <row r="95" spans="1:9" x14ac:dyDescent="0.25">
      <c r="A95" s="2" t="s">
        <v>14</v>
      </c>
      <c r="B95" s="2" t="s">
        <v>99</v>
      </c>
    </row>
    <row r="96" spans="1:9" x14ac:dyDescent="0.25">
      <c r="A96" s="4" t="s">
        <v>100</v>
      </c>
      <c r="B96" s="4" t="s">
        <v>101</v>
      </c>
      <c r="C96" s="8">
        <v>11061212</v>
      </c>
      <c r="D96" s="8">
        <v>10978580.310000001</v>
      </c>
      <c r="E96" s="8">
        <v>82631.69</v>
      </c>
      <c r="F96" s="8">
        <v>10903537.01</v>
      </c>
      <c r="G96" s="8">
        <v>75043.3</v>
      </c>
      <c r="H96" s="8">
        <v>-157674.99</v>
      </c>
      <c r="I96" s="8">
        <v>11108466.74</v>
      </c>
    </row>
    <row r="97" spans="1:9" x14ac:dyDescent="0.25">
      <c r="A97" s="2" t="s">
        <v>14</v>
      </c>
      <c r="B97" s="2" t="s">
        <v>14</v>
      </c>
    </row>
    <row r="98" spans="1:9" x14ac:dyDescent="0.25">
      <c r="A98" s="4" t="s">
        <v>14</v>
      </c>
      <c r="B98" s="4" t="s">
        <v>102</v>
      </c>
      <c r="C98" s="8"/>
      <c r="D98" s="8"/>
      <c r="E98" s="8"/>
      <c r="F98" s="8"/>
      <c r="G98" s="8"/>
      <c r="H98" s="8"/>
      <c r="I98" s="8"/>
    </row>
    <row r="99" spans="1:9" x14ac:dyDescent="0.25">
      <c r="A99" s="2" t="s">
        <v>14</v>
      </c>
      <c r="B99" s="2" t="s">
        <v>103</v>
      </c>
      <c r="C99" s="6">
        <v>3522773</v>
      </c>
      <c r="D99" s="6">
        <v>4355624.58</v>
      </c>
      <c r="E99" s="6">
        <v>-832851.58</v>
      </c>
      <c r="F99" s="6">
        <v>3200442.91</v>
      </c>
      <c r="G99" s="6">
        <v>1155181.67</v>
      </c>
      <c r="H99" s="6">
        <v>-322330.09000000003</v>
      </c>
      <c r="I99" s="6">
        <v>2895604.75</v>
      </c>
    </row>
    <row r="100" spans="1:9" x14ac:dyDescent="0.25">
      <c r="A100" s="2" t="s">
        <v>14</v>
      </c>
      <c r="B100" s="2" t="s">
        <v>104</v>
      </c>
      <c r="C100" s="6">
        <v>113300</v>
      </c>
      <c r="D100" s="6">
        <v>102455.51</v>
      </c>
      <c r="E100" s="6">
        <v>10844.49</v>
      </c>
      <c r="F100" s="6">
        <v>57772.82</v>
      </c>
      <c r="G100" s="6">
        <v>44682.69</v>
      </c>
      <c r="H100" s="6">
        <v>-55527.18</v>
      </c>
      <c r="I100" s="6">
        <v>86120.17</v>
      </c>
    </row>
    <row r="101" spans="1:9" x14ac:dyDescent="0.25">
      <c r="A101" s="2" t="s">
        <v>14</v>
      </c>
      <c r="B101" s="2" t="s">
        <v>105</v>
      </c>
      <c r="C101" s="6">
        <v>156657</v>
      </c>
      <c r="D101" s="6">
        <v>192672.18</v>
      </c>
      <c r="E101" s="6">
        <v>-36015.18</v>
      </c>
      <c r="F101" s="6">
        <v>182628.52</v>
      </c>
      <c r="G101" s="6">
        <v>10043.66</v>
      </c>
      <c r="H101" s="6">
        <v>25971.52</v>
      </c>
      <c r="I101" s="6">
        <v>161895.81</v>
      </c>
    </row>
    <row r="102" spans="1:9" x14ac:dyDescent="0.25">
      <c r="A102" s="2" t="s">
        <v>14</v>
      </c>
      <c r="B102" s="2" t="s">
        <v>106</v>
      </c>
      <c r="C102" s="6">
        <v>800077</v>
      </c>
      <c r="D102" s="6">
        <v>1217472.3600000001</v>
      </c>
      <c r="E102" s="6">
        <v>-417395.36</v>
      </c>
      <c r="F102" s="6">
        <v>734510.88</v>
      </c>
      <c r="G102" s="6">
        <v>482961.48</v>
      </c>
      <c r="H102" s="6">
        <v>-65566.12</v>
      </c>
      <c r="I102" s="6">
        <v>782349.77</v>
      </c>
    </row>
    <row r="103" spans="1:9" x14ac:dyDescent="0.25">
      <c r="A103" s="2" t="s">
        <v>14</v>
      </c>
      <c r="B103" s="2" t="s">
        <v>107</v>
      </c>
      <c r="C103" s="6">
        <v>136000</v>
      </c>
      <c r="D103" s="6">
        <v>165180</v>
      </c>
      <c r="E103" s="6">
        <v>-29180</v>
      </c>
      <c r="F103" s="6">
        <v>157375.57</v>
      </c>
      <c r="G103" s="6">
        <v>7804.43</v>
      </c>
      <c r="H103" s="6">
        <v>21375.57</v>
      </c>
      <c r="I103" s="6">
        <v>82879.259999999995</v>
      </c>
    </row>
    <row r="104" spans="1:9" x14ac:dyDescent="0.25">
      <c r="A104" s="2" t="s">
        <v>14</v>
      </c>
      <c r="B104" s="2" t="s">
        <v>108</v>
      </c>
      <c r="C104" s="6">
        <v>32338</v>
      </c>
      <c r="D104" s="6">
        <v>31279.59</v>
      </c>
      <c r="E104" s="6">
        <v>1058.4100000000001</v>
      </c>
      <c r="F104" s="6">
        <v>30566.34</v>
      </c>
      <c r="G104" s="6">
        <v>713.25</v>
      </c>
      <c r="H104" s="6">
        <v>-1771.66</v>
      </c>
      <c r="I104" s="6">
        <v>29066.35</v>
      </c>
    </row>
    <row r="105" spans="1:9" x14ac:dyDescent="0.25">
      <c r="A105" s="2" t="s">
        <v>14</v>
      </c>
      <c r="B105" s="2" t="s">
        <v>109</v>
      </c>
      <c r="C105" s="6">
        <v>2755000</v>
      </c>
      <c r="D105" s="6">
        <v>2740000</v>
      </c>
      <c r="E105" s="6">
        <v>15000</v>
      </c>
      <c r="F105" s="6">
        <v>2092572.93</v>
      </c>
      <c r="G105" s="6">
        <v>647427.06999999995</v>
      </c>
      <c r="H105" s="6">
        <v>-662427.06999999995</v>
      </c>
      <c r="I105" s="6">
        <v>1819079.87</v>
      </c>
    </row>
    <row r="106" spans="1:9" x14ac:dyDescent="0.25">
      <c r="A106" s="2" t="s">
        <v>14</v>
      </c>
      <c r="B106" s="2" t="s">
        <v>110</v>
      </c>
      <c r="C106" s="6">
        <v>1275091</v>
      </c>
      <c r="D106" s="6">
        <v>1396388.99</v>
      </c>
      <c r="E106" s="6">
        <v>-121297.99</v>
      </c>
      <c r="F106" s="6">
        <v>1257432.0900000001</v>
      </c>
      <c r="G106" s="6">
        <v>138956.9</v>
      </c>
      <c r="H106" s="6">
        <v>-17658.91</v>
      </c>
      <c r="I106" s="6">
        <v>1259584.31</v>
      </c>
    </row>
    <row r="107" spans="1:9" x14ac:dyDescent="0.25">
      <c r="A107" s="2" t="s">
        <v>14</v>
      </c>
      <c r="B107" s="2" t="s">
        <v>111</v>
      </c>
      <c r="C107" s="6">
        <v>42067</v>
      </c>
      <c r="D107" s="6">
        <v>42067</v>
      </c>
      <c r="F107" s="6">
        <v>35130.51</v>
      </c>
      <c r="G107" s="6">
        <v>6936.49</v>
      </c>
      <c r="H107" s="6">
        <v>-6936.49</v>
      </c>
      <c r="I107" s="6">
        <v>30992.89</v>
      </c>
    </row>
    <row r="108" spans="1:9" x14ac:dyDescent="0.25">
      <c r="A108" s="2" t="s">
        <v>14</v>
      </c>
      <c r="B108" s="2" t="s">
        <v>112</v>
      </c>
    </row>
    <row r="109" spans="1:9" x14ac:dyDescent="0.25">
      <c r="A109" s="2" t="s">
        <v>14</v>
      </c>
      <c r="B109" s="2" t="s">
        <v>113</v>
      </c>
      <c r="C109" s="6">
        <v>616671</v>
      </c>
      <c r="D109" s="6">
        <v>675473.64</v>
      </c>
      <c r="E109" s="6">
        <v>-58802.64</v>
      </c>
      <c r="F109" s="6">
        <v>486616.39</v>
      </c>
      <c r="G109" s="6">
        <v>188857.25</v>
      </c>
      <c r="H109" s="6">
        <v>-130054.61</v>
      </c>
      <c r="I109" s="6">
        <v>505331.62</v>
      </c>
    </row>
    <row r="110" spans="1:9" x14ac:dyDescent="0.25">
      <c r="A110" s="2" t="s">
        <v>14</v>
      </c>
      <c r="B110" s="2" t="s">
        <v>114</v>
      </c>
      <c r="C110" s="6">
        <v>112983</v>
      </c>
      <c r="D110" s="6">
        <v>159932.32</v>
      </c>
      <c r="E110" s="6">
        <v>-46949.32</v>
      </c>
      <c r="F110" s="6">
        <v>112864.6</v>
      </c>
      <c r="G110" s="6">
        <v>47067.72</v>
      </c>
      <c r="H110" s="6">
        <v>-118.4</v>
      </c>
      <c r="I110" s="6">
        <v>109046.83</v>
      </c>
    </row>
    <row r="111" spans="1:9" x14ac:dyDescent="0.25">
      <c r="A111" s="2" t="s">
        <v>14</v>
      </c>
      <c r="B111" s="2" t="s">
        <v>115</v>
      </c>
    </row>
    <row r="112" spans="1:9" x14ac:dyDescent="0.25">
      <c r="A112" s="4" t="s">
        <v>116</v>
      </c>
      <c r="B112" s="4" t="s">
        <v>117</v>
      </c>
      <c r="C112" s="8">
        <v>9562957</v>
      </c>
      <c r="D112" s="8">
        <v>11078546.17</v>
      </c>
      <c r="E112" s="8">
        <v>-1515589.17</v>
      </c>
      <c r="F112" s="8">
        <v>8347913.5599999996</v>
      </c>
      <c r="G112" s="8">
        <v>2730632.61</v>
      </c>
      <c r="H112" s="8">
        <v>-1215043.44</v>
      </c>
      <c r="I112" s="8">
        <v>7761951.6299999999</v>
      </c>
    </row>
    <row r="113" spans="1:9" x14ac:dyDescent="0.25">
      <c r="A113" s="2" t="s">
        <v>14</v>
      </c>
      <c r="B113" s="2" t="s">
        <v>14</v>
      </c>
    </row>
    <row r="114" spans="1:9" x14ac:dyDescent="0.25">
      <c r="A114" s="4" t="s">
        <v>14</v>
      </c>
      <c r="B114" s="4" t="s">
        <v>118</v>
      </c>
      <c r="C114" s="8"/>
      <c r="D114" s="8"/>
      <c r="E114" s="8"/>
      <c r="F114" s="8"/>
      <c r="G114" s="8"/>
      <c r="H114" s="8"/>
      <c r="I114" s="8"/>
    </row>
    <row r="115" spans="1:9" x14ac:dyDescent="0.25">
      <c r="A115" s="2" t="s">
        <v>14</v>
      </c>
      <c r="B115" s="2" t="s">
        <v>119</v>
      </c>
      <c r="C115" s="6">
        <v>477744</v>
      </c>
      <c r="D115" s="6">
        <v>485451.91</v>
      </c>
      <c r="E115" s="6">
        <v>-7707.91</v>
      </c>
      <c r="F115" s="6">
        <v>385321.54</v>
      </c>
      <c r="G115" s="6">
        <v>100130.37</v>
      </c>
      <c r="H115" s="6">
        <v>-92422.46</v>
      </c>
      <c r="I115" s="6">
        <v>362068.63</v>
      </c>
    </row>
    <row r="116" spans="1:9" x14ac:dyDescent="0.25">
      <c r="A116" s="2" t="s">
        <v>14</v>
      </c>
      <c r="B116" s="2" t="s">
        <v>120</v>
      </c>
      <c r="C116" s="6">
        <v>112513</v>
      </c>
      <c r="D116" s="6">
        <v>119504.59</v>
      </c>
      <c r="E116" s="6">
        <v>-6991.59</v>
      </c>
      <c r="F116" s="6">
        <v>115073.07</v>
      </c>
      <c r="G116" s="6">
        <v>4431.5200000000004</v>
      </c>
      <c r="H116" s="6">
        <v>2560.0700000000002</v>
      </c>
      <c r="I116" s="6">
        <v>78322.34</v>
      </c>
    </row>
    <row r="117" spans="1:9" x14ac:dyDescent="0.25">
      <c r="A117" s="2" t="s">
        <v>14</v>
      </c>
      <c r="B117" s="2" t="s">
        <v>121</v>
      </c>
      <c r="C117" s="6">
        <v>135800</v>
      </c>
      <c r="D117" s="6">
        <v>135800</v>
      </c>
      <c r="F117" s="6">
        <v>131206.04</v>
      </c>
      <c r="G117" s="6">
        <v>4593.96</v>
      </c>
      <c r="H117" s="6">
        <v>-4593.96</v>
      </c>
      <c r="I117" s="6">
        <v>134548.74</v>
      </c>
    </row>
    <row r="118" spans="1:9" x14ac:dyDescent="0.25">
      <c r="A118" s="2" t="s">
        <v>14</v>
      </c>
      <c r="B118" s="2" t="s">
        <v>122</v>
      </c>
      <c r="C118" s="6">
        <v>70070</v>
      </c>
      <c r="D118" s="6">
        <v>82648.17</v>
      </c>
      <c r="E118" s="6">
        <v>-12578.17</v>
      </c>
      <c r="F118" s="6">
        <v>72419.48</v>
      </c>
      <c r="G118" s="6">
        <v>10228.69</v>
      </c>
      <c r="H118" s="6">
        <v>2349.48</v>
      </c>
      <c r="I118" s="6">
        <v>89349.86</v>
      </c>
    </row>
    <row r="119" spans="1:9" x14ac:dyDescent="0.25">
      <c r="A119" s="2" t="s">
        <v>14</v>
      </c>
      <c r="B119" s="2" t="s">
        <v>123</v>
      </c>
      <c r="C119" s="6">
        <v>213000</v>
      </c>
      <c r="D119" s="6">
        <v>213000</v>
      </c>
      <c r="F119" s="6">
        <v>189750.26</v>
      </c>
      <c r="G119" s="6">
        <v>23249.74</v>
      </c>
      <c r="H119" s="6">
        <v>-23249.74</v>
      </c>
      <c r="I119" s="6">
        <v>196274.32</v>
      </c>
    </row>
    <row r="120" spans="1:9" x14ac:dyDescent="0.25">
      <c r="A120" s="2" t="s">
        <v>14</v>
      </c>
      <c r="B120" s="2" t="s">
        <v>124</v>
      </c>
      <c r="C120" s="6">
        <v>320551</v>
      </c>
      <c r="D120" s="6">
        <v>380363.75</v>
      </c>
      <c r="E120" s="6">
        <v>-59812.75</v>
      </c>
      <c r="F120" s="6">
        <v>315211.03000000003</v>
      </c>
      <c r="G120" s="6">
        <v>65152.72</v>
      </c>
      <c r="H120" s="6">
        <v>-5339.97</v>
      </c>
      <c r="I120" s="6">
        <v>280473.34999999998</v>
      </c>
    </row>
    <row r="121" spans="1:9" x14ac:dyDescent="0.25">
      <c r="A121" s="2" t="s">
        <v>14</v>
      </c>
      <c r="B121" s="2" t="s">
        <v>125</v>
      </c>
      <c r="C121" s="6">
        <v>96430</v>
      </c>
      <c r="D121" s="6">
        <v>102602.87</v>
      </c>
      <c r="E121" s="6">
        <v>-6172.87</v>
      </c>
      <c r="F121" s="6">
        <v>93529.04</v>
      </c>
      <c r="G121" s="6">
        <v>9073.83</v>
      </c>
      <c r="H121" s="6">
        <v>-2900.96</v>
      </c>
      <c r="I121" s="6">
        <v>84180.39</v>
      </c>
    </row>
    <row r="122" spans="1:9" x14ac:dyDescent="0.25">
      <c r="A122" s="2" t="s">
        <v>14</v>
      </c>
      <c r="B122" s="2" t="s">
        <v>126</v>
      </c>
      <c r="C122" s="6">
        <v>923220</v>
      </c>
      <c r="D122" s="6">
        <v>988321.67</v>
      </c>
      <c r="E122" s="6">
        <v>-65101.67</v>
      </c>
      <c r="F122" s="6">
        <v>855295.35</v>
      </c>
      <c r="G122" s="6">
        <v>133026.32</v>
      </c>
      <c r="H122" s="6">
        <v>-67924.649999999994</v>
      </c>
      <c r="I122" s="6">
        <v>1002018.21</v>
      </c>
    </row>
    <row r="123" spans="1:9" x14ac:dyDescent="0.25">
      <c r="A123" s="2" t="s">
        <v>14</v>
      </c>
      <c r="B123" s="2" t="s">
        <v>127</v>
      </c>
      <c r="C123" s="6">
        <v>13235</v>
      </c>
      <c r="D123" s="6">
        <v>18796.23</v>
      </c>
      <c r="E123" s="6">
        <v>-5561.23</v>
      </c>
      <c r="F123" s="6">
        <v>17220.349999999999</v>
      </c>
      <c r="G123" s="6">
        <v>1575.88</v>
      </c>
      <c r="H123" s="6">
        <v>3985.35</v>
      </c>
      <c r="I123" s="6">
        <v>2664.48</v>
      </c>
    </row>
    <row r="124" spans="1:9" x14ac:dyDescent="0.25">
      <c r="A124" s="4" t="s">
        <v>128</v>
      </c>
      <c r="B124" s="4" t="s">
        <v>129</v>
      </c>
      <c r="C124" s="8">
        <v>2362563</v>
      </c>
      <c r="D124" s="8">
        <v>2526489.19</v>
      </c>
      <c r="E124" s="8">
        <v>-163926.19</v>
      </c>
      <c r="F124" s="8">
        <v>2175026.16</v>
      </c>
      <c r="G124" s="8">
        <v>351463.03</v>
      </c>
      <c r="H124" s="8">
        <v>-187536.84</v>
      </c>
      <c r="I124" s="8">
        <v>2229900.3199999998</v>
      </c>
    </row>
    <row r="125" spans="1:9" x14ac:dyDescent="0.25">
      <c r="A125" s="4" t="s">
        <v>130</v>
      </c>
      <c r="B125" s="4" t="s">
        <v>131</v>
      </c>
      <c r="C125" s="8"/>
      <c r="D125" s="8">
        <v>454626.94</v>
      </c>
      <c r="E125" s="8">
        <v>-454626.94</v>
      </c>
      <c r="F125" s="8">
        <v>268481.61</v>
      </c>
      <c r="G125" s="8">
        <v>186145.33</v>
      </c>
      <c r="H125" s="8">
        <v>268481.61</v>
      </c>
      <c r="I125" s="8">
        <v>56631.75</v>
      </c>
    </row>
    <row r="126" spans="1:9" x14ac:dyDescent="0.25">
      <c r="A126" s="2" t="s">
        <v>14</v>
      </c>
      <c r="B126" s="2" t="s">
        <v>14</v>
      </c>
    </row>
    <row r="127" spans="1:9" x14ac:dyDescent="0.25">
      <c r="A127" s="4" t="s">
        <v>14</v>
      </c>
      <c r="B127" s="4" t="s">
        <v>132</v>
      </c>
      <c r="C127" s="8"/>
      <c r="D127" s="8"/>
      <c r="E127" s="8"/>
      <c r="F127" s="8"/>
      <c r="G127" s="8"/>
      <c r="H127" s="8"/>
      <c r="I127" s="8"/>
    </row>
    <row r="128" spans="1:9" x14ac:dyDescent="0.25">
      <c r="A128" s="4" t="s">
        <v>133</v>
      </c>
      <c r="B128" s="4" t="s">
        <v>132</v>
      </c>
      <c r="C128" s="8">
        <v>497716</v>
      </c>
      <c r="D128" s="8">
        <v>390975.2</v>
      </c>
      <c r="E128" s="8">
        <v>106740.8</v>
      </c>
      <c r="F128" s="8">
        <v>3152607.35</v>
      </c>
      <c r="G128" s="8">
        <v>-2761632.15</v>
      </c>
      <c r="H128" s="8">
        <v>2654891.35</v>
      </c>
      <c r="I128" s="8">
        <v>2849252.2</v>
      </c>
    </row>
    <row r="129" spans="1:9" x14ac:dyDescent="0.25">
      <c r="A129" s="2" t="s">
        <v>14</v>
      </c>
      <c r="B129" s="2" t="s">
        <v>14</v>
      </c>
    </row>
    <row r="130" spans="1:9" x14ac:dyDescent="0.25">
      <c r="A130" s="4" t="s">
        <v>134</v>
      </c>
      <c r="B130" s="4" t="s">
        <v>135</v>
      </c>
      <c r="C130" s="8">
        <v>23484448</v>
      </c>
      <c r="D130" s="8">
        <v>25429217.809999999</v>
      </c>
      <c r="E130" s="8">
        <v>-1944769.81</v>
      </c>
      <c r="F130" s="8">
        <v>24847565.690000001</v>
      </c>
      <c r="G130" s="8">
        <v>581652.12</v>
      </c>
      <c r="H130" s="8">
        <v>1363117.69</v>
      </c>
      <c r="I130" s="8">
        <v>24006202.640000001</v>
      </c>
    </row>
    <row r="131" spans="1:9" x14ac:dyDescent="0.25">
      <c r="A131" s="2" t="s">
        <v>14</v>
      </c>
      <c r="B131" s="2" t="s">
        <v>14</v>
      </c>
    </row>
    <row r="132" spans="1:9" x14ac:dyDescent="0.25">
      <c r="A132" s="4" t="s">
        <v>14</v>
      </c>
      <c r="B132" s="4" t="s">
        <v>136</v>
      </c>
      <c r="C132" s="8"/>
      <c r="D132" s="8"/>
      <c r="E132" s="8"/>
      <c r="F132" s="8"/>
      <c r="G132" s="8"/>
      <c r="H132" s="8"/>
      <c r="I132" s="8"/>
    </row>
    <row r="133" spans="1:9" x14ac:dyDescent="0.25">
      <c r="A133" s="2" t="s">
        <v>14</v>
      </c>
      <c r="B133" s="2" t="s">
        <v>14</v>
      </c>
    </row>
    <row r="134" spans="1:9" x14ac:dyDescent="0.25">
      <c r="A134" s="4" t="s">
        <v>14</v>
      </c>
      <c r="B134" s="4" t="s">
        <v>137</v>
      </c>
      <c r="C134" s="8"/>
      <c r="D134" s="8"/>
      <c r="E134" s="8"/>
      <c r="F134" s="8"/>
      <c r="G134" s="8"/>
      <c r="H134" s="8"/>
      <c r="I134" s="8"/>
    </row>
    <row r="135" spans="1:9" x14ac:dyDescent="0.25">
      <c r="A135" s="2" t="s">
        <v>14</v>
      </c>
      <c r="B135" s="2" t="s">
        <v>14</v>
      </c>
    </row>
    <row r="136" spans="1:9" x14ac:dyDescent="0.25">
      <c r="A136" s="2" t="s">
        <v>14</v>
      </c>
      <c r="B136" s="2" t="s">
        <v>138</v>
      </c>
      <c r="C136" s="6">
        <v>2910357</v>
      </c>
      <c r="D136" s="6">
        <v>3969566.2</v>
      </c>
      <c r="E136" s="6">
        <v>-1059209.2</v>
      </c>
      <c r="F136" s="6">
        <v>1586269</v>
      </c>
      <c r="G136" s="6">
        <v>2383297.2000000002</v>
      </c>
      <c r="H136" s="6">
        <v>-1324088</v>
      </c>
      <c r="I136" s="6">
        <v>2513525.06</v>
      </c>
    </row>
    <row r="137" spans="1:9" x14ac:dyDescent="0.25">
      <c r="A137" s="2" t="s">
        <v>14</v>
      </c>
      <c r="B137" s="2" t="s">
        <v>139</v>
      </c>
      <c r="D137" s="6">
        <v>1121.6099999999999</v>
      </c>
      <c r="E137" s="6">
        <v>-1121.6099999999999</v>
      </c>
      <c r="G137" s="6">
        <v>1121.6099999999999</v>
      </c>
      <c r="I137" s="6">
        <v>1400</v>
      </c>
    </row>
    <row r="138" spans="1:9" x14ac:dyDescent="0.25">
      <c r="A138" s="2" t="s">
        <v>14</v>
      </c>
      <c r="B138" s="2" t="s">
        <v>140</v>
      </c>
      <c r="C138" s="6">
        <v>42500</v>
      </c>
      <c r="D138" s="6">
        <v>204368.98</v>
      </c>
      <c r="E138" s="6">
        <v>-161868.98000000001</v>
      </c>
      <c r="F138" s="6">
        <v>175523.65</v>
      </c>
      <c r="G138" s="6">
        <v>28845.33</v>
      </c>
      <c r="H138" s="6">
        <v>133023.65</v>
      </c>
      <c r="I138" s="6">
        <v>82453.05</v>
      </c>
    </row>
    <row r="139" spans="1:9" x14ac:dyDescent="0.25">
      <c r="A139" s="4" t="s">
        <v>141</v>
      </c>
      <c r="B139" s="4" t="s">
        <v>142</v>
      </c>
      <c r="C139" s="8">
        <v>2952857</v>
      </c>
      <c r="D139" s="8">
        <v>4175056.79</v>
      </c>
      <c r="E139" s="8">
        <v>-1222199.79</v>
      </c>
      <c r="F139" s="8">
        <v>1761792.65</v>
      </c>
      <c r="G139" s="8">
        <v>2413264.14</v>
      </c>
      <c r="H139" s="8">
        <v>-1191064.3500000001</v>
      </c>
      <c r="I139" s="8">
        <v>2597378.11</v>
      </c>
    </row>
    <row r="140" spans="1:9" x14ac:dyDescent="0.25">
      <c r="A140" s="2" t="s">
        <v>14</v>
      </c>
      <c r="B140" s="2" t="s">
        <v>14</v>
      </c>
    </row>
    <row r="141" spans="1:9" x14ac:dyDescent="0.25">
      <c r="A141" s="4" t="s">
        <v>14</v>
      </c>
      <c r="B141" s="4" t="s">
        <v>143</v>
      </c>
      <c r="C141" s="8"/>
      <c r="D141" s="8"/>
      <c r="E141" s="8"/>
      <c r="F141" s="8"/>
      <c r="G141" s="8"/>
      <c r="H141" s="8"/>
      <c r="I141" s="8"/>
    </row>
    <row r="142" spans="1:9" x14ac:dyDescent="0.25">
      <c r="A142" s="2" t="s">
        <v>14</v>
      </c>
      <c r="B142" s="2" t="s">
        <v>14</v>
      </c>
    </row>
    <row r="143" spans="1:9" x14ac:dyDescent="0.25">
      <c r="A143" s="2" t="s">
        <v>14</v>
      </c>
      <c r="B143" s="2" t="s">
        <v>138</v>
      </c>
      <c r="C143" s="6">
        <v>132500</v>
      </c>
      <c r="D143" s="6">
        <v>2271589.87</v>
      </c>
      <c r="E143" s="6">
        <v>-2139089.87</v>
      </c>
      <c r="F143" s="6">
        <v>2006083.26</v>
      </c>
      <c r="G143" s="6">
        <v>265506.61</v>
      </c>
      <c r="H143" s="6">
        <v>1873583.26</v>
      </c>
      <c r="I143" s="6">
        <v>2113148.34</v>
      </c>
    </row>
    <row r="144" spans="1:9" x14ac:dyDescent="0.25">
      <c r="A144" s="2" t="s">
        <v>14</v>
      </c>
      <c r="B144" s="2" t="s">
        <v>139</v>
      </c>
      <c r="D144" s="6">
        <v>18344.830000000002</v>
      </c>
      <c r="E144" s="6">
        <v>-18344.830000000002</v>
      </c>
      <c r="F144" s="6">
        <v>17511.57</v>
      </c>
      <c r="G144" s="6">
        <v>833.26</v>
      </c>
      <c r="H144" s="6">
        <v>17511.57</v>
      </c>
      <c r="I144" s="6">
        <v>286093.55</v>
      </c>
    </row>
    <row r="145" spans="1:9" x14ac:dyDescent="0.25">
      <c r="A145" s="2" t="s">
        <v>14</v>
      </c>
      <c r="B145" s="2" t="s">
        <v>140</v>
      </c>
      <c r="D145" s="6">
        <v>221987.47</v>
      </c>
      <c r="E145" s="6">
        <v>-221987.47</v>
      </c>
      <c r="F145" s="6">
        <v>109911.17</v>
      </c>
      <c r="G145" s="6">
        <v>112076.3</v>
      </c>
      <c r="H145" s="6">
        <v>109911.17</v>
      </c>
      <c r="I145" s="6">
        <v>23891.96</v>
      </c>
    </row>
    <row r="146" spans="1:9" x14ac:dyDescent="0.25">
      <c r="A146" s="4" t="s">
        <v>144</v>
      </c>
      <c r="B146" s="4" t="s">
        <v>145</v>
      </c>
      <c r="C146" s="8">
        <v>132500</v>
      </c>
      <c r="D146" s="8">
        <v>2511922.17</v>
      </c>
      <c r="E146" s="8">
        <v>-2379422.17</v>
      </c>
      <c r="F146" s="8">
        <v>2133506</v>
      </c>
      <c r="G146" s="8">
        <v>378416.17</v>
      </c>
      <c r="H146" s="8">
        <v>2001006</v>
      </c>
      <c r="I146" s="8">
        <v>2423133.85</v>
      </c>
    </row>
    <row r="147" spans="1:9" x14ac:dyDescent="0.25">
      <c r="A147" s="2" t="s">
        <v>14</v>
      </c>
      <c r="B147" s="2" t="s">
        <v>14</v>
      </c>
    </row>
    <row r="148" spans="1:9" x14ac:dyDescent="0.25">
      <c r="A148" s="4" t="s">
        <v>146</v>
      </c>
      <c r="B148" s="4" t="s">
        <v>147</v>
      </c>
      <c r="C148" s="8">
        <v>3085357</v>
      </c>
      <c r="D148" s="8">
        <v>6686978.96</v>
      </c>
      <c r="E148" s="8">
        <v>-3601621.96</v>
      </c>
      <c r="F148" s="8">
        <v>3895298.65</v>
      </c>
      <c r="G148" s="8">
        <v>2791680.31</v>
      </c>
      <c r="H148" s="8">
        <v>809941.65</v>
      </c>
      <c r="I148" s="8">
        <v>5020511.96</v>
      </c>
    </row>
    <row r="149" spans="1:9" x14ac:dyDescent="0.25">
      <c r="A149" s="2" t="s">
        <v>14</v>
      </c>
      <c r="B149" s="2" t="s">
        <v>14</v>
      </c>
    </row>
    <row r="150" spans="1:9" x14ac:dyDescent="0.25">
      <c r="A150" s="4" t="s">
        <v>148</v>
      </c>
      <c r="B150" s="4" t="s">
        <v>149</v>
      </c>
      <c r="C150" s="8">
        <v>26569805</v>
      </c>
      <c r="D150" s="8">
        <v>32116196.77</v>
      </c>
      <c r="E150" s="8">
        <v>-5546391.7699999996</v>
      </c>
      <c r="F150" s="8">
        <v>28742864.34</v>
      </c>
      <c r="G150" s="8">
        <v>3373332.43</v>
      </c>
      <c r="H150" s="8">
        <v>2173059.34</v>
      </c>
      <c r="I150" s="8">
        <v>29026714.600000001</v>
      </c>
    </row>
    <row r="151" spans="1:9" x14ac:dyDescent="0.25">
      <c r="A151" s="2" t="s">
        <v>14</v>
      </c>
      <c r="B151" s="2" t="s">
        <v>14</v>
      </c>
    </row>
    <row r="152" spans="1:9" x14ac:dyDescent="0.25">
      <c r="A152" s="4" t="s">
        <v>14</v>
      </c>
      <c r="B152" s="4" t="s">
        <v>150</v>
      </c>
      <c r="C152" s="8">
        <v>870764</v>
      </c>
      <c r="D152" s="8">
        <v>338164.63</v>
      </c>
      <c r="E152" s="8">
        <v>532599.37</v>
      </c>
      <c r="F152" s="8">
        <v>1021506.09</v>
      </c>
      <c r="G152" s="8">
        <v>-683341.46</v>
      </c>
      <c r="H152" s="8">
        <v>150742.09</v>
      </c>
      <c r="I152" s="8">
        <v>1100436.5900000001</v>
      </c>
    </row>
    <row r="153" spans="1:9" x14ac:dyDescent="0.25">
      <c r="A153" s="4" t="s">
        <v>14</v>
      </c>
      <c r="B153" s="4" t="s">
        <v>151</v>
      </c>
      <c r="C153" s="8"/>
      <c r="D153" s="8"/>
      <c r="E153" s="8"/>
      <c r="F153" s="8"/>
      <c r="G153" s="8"/>
      <c r="H153" s="8"/>
      <c r="I153" s="8"/>
    </row>
    <row r="154" spans="1:9" x14ac:dyDescent="0.25">
      <c r="A154" s="2" t="s">
        <v>14</v>
      </c>
      <c r="B154" s="2" t="s">
        <v>14</v>
      </c>
    </row>
    <row r="155" spans="1:9" x14ac:dyDescent="0.25">
      <c r="A155" s="4" t="s">
        <v>14</v>
      </c>
      <c r="B155" s="4" t="s">
        <v>152</v>
      </c>
      <c r="C155" s="8"/>
      <c r="D155" s="8"/>
      <c r="E155" s="8"/>
      <c r="F155" s="8"/>
      <c r="G155" s="8"/>
      <c r="H155" s="8"/>
      <c r="I155" s="8"/>
    </row>
    <row r="156" spans="1:9" x14ac:dyDescent="0.25">
      <c r="A156" s="2" t="s">
        <v>14</v>
      </c>
      <c r="B156" s="2" t="s">
        <v>153</v>
      </c>
    </row>
    <row r="157" spans="1:9" x14ac:dyDescent="0.25">
      <c r="A157" s="2" t="s">
        <v>14</v>
      </c>
      <c r="B157" s="2" t="s">
        <v>154</v>
      </c>
      <c r="C157" s="6">
        <v>12580</v>
      </c>
      <c r="D157" s="6">
        <v>17878.38</v>
      </c>
      <c r="E157" s="6">
        <v>-5298.38</v>
      </c>
      <c r="F157" s="6">
        <v>17897.91</v>
      </c>
      <c r="G157" s="6">
        <v>-19.53</v>
      </c>
      <c r="H157" s="6">
        <v>5317.91</v>
      </c>
      <c r="I157" s="6">
        <v>14939.13</v>
      </c>
    </row>
    <row r="158" spans="1:9" x14ac:dyDescent="0.25">
      <c r="A158" s="4" t="s">
        <v>155</v>
      </c>
      <c r="B158" s="4" t="s">
        <v>156</v>
      </c>
      <c r="C158" s="8">
        <v>12580</v>
      </c>
      <c r="D158" s="8">
        <v>17878.38</v>
      </c>
      <c r="E158" s="8">
        <v>-5298.38</v>
      </c>
      <c r="F158" s="8">
        <v>17897.91</v>
      </c>
      <c r="G158" s="8">
        <v>-19.53</v>
      </c>
      <c r="H158" s="8">
        <v>5317.91</v>
      </c>
      <c r="I158" s="8">
        <v>14939.13</v>
      </c>
    </row>
    <row r="159" spans="1:9" x14ac:dyDescent="0.25">
      <c r="A159" s="2" t="s">
        <v>14</v>
      </c>
      <c r="B159" s="2" t="s">
        <v>14</v>
      </c>
    </row>
    <row r="160" spans="1:9" x14ac:dyDescent="0.25">
      <c r="A160" s="4" t="s">
        <v>14</v>
      </c>
      <c r="B160" s="4" t="s">
        <v>157</v>
      </c>
      <c r="C160" s="8"/>
      <c r="D160" s="8"/>
      <c r="E160" s="8"/>
      <c r="F160" s="8"/>
      <c r="G160" s="8"/>
      <c r="H160" s="8"/>
      <c r="I160" s="8"/>
    </row>
    <row r="161" spans="1:9" x14ac:dyDescent="0.25">
      <c r="A161" s="2" t="s">
        <v>14</v>
      </c>
      <c r="B161" s="2" t="s">
        <v>158</v>
      </c>
      <c r="C161" s="6">
        <v>80464</v>
      </c>
      <c r="D161" s="6">
        <v>80464</v>
      </c>
      <c r="F161" s="6">
        <v>72892.62</v>
      </c>
      <c r="G161" s="6">
        <v>7571.38</v>
      </c>
      <c r="H161" s="6">
        <v>-7571.38</v>
      </c>
      <c r="I161" s="6">
        <v>56466.13</v>
      </c>
    </row>
    <row r="162" spans="1:9" x14ac:dyDescent="0.25">
      <c r="A162" s="2" t="s">
        <v>14</v>
      </c>
      <c r="B162" s="2" t="s">
        <v>159</v>
      </c>
      <c r="C162" s="6">
        <v>10500</v>
      </c>
      <c r="D162" s="6">
        <v>12763.36</v>
      </c>
      <c r="E162" s="6">
        <v>-2263.36</v>
      </c>
      <c r="F162" s="6">
        <v>6967.6</v>
      </c>
      <c r="G162" s="6">
        <v>5795.76</v>
      </c>
      <c r="H162" s="6">
        <v>-3532.4</v>
      </c>
      <c r="I162" s="6">
        <v>27922.12</v>
      </c>
    </row>
    <row r="163" spans="1:9" x14ac:dyDescent="0.25">
      <c r="A163" s="4" t="s">
        <v>160</v>
      </c>
      <c r="B163" s="4" t="s">
        <v>161</v>
      </c>
      <c r="C163" s="8">
        <v>90964</v>
      </c>
      <c r="D163" s="8">
        <v>93227.36</v>
      </c>
      <c r="E163" s="8">
        <v>-2263.36</v>
      </c>
      <c r="F163" s="8">
        <v>79860.22</v>
      </c>
      <c r="G163" s="8">
        <v>13367.14</v>
      </c>
      <c r="H163" s="8">
        <v>-11103.78</v>
      </c>
      <c r="I163" s="8">
        <v>84388.25</v>
      </c>
    </row>
    <row r="164" spans="1:9" x14ac:dyDescent="0.25">
      <c r="A164" s="2" t="s">
        <v>14</v>
      </c>
      <c r="B164" s="2" t="s">
        <v>14</v>
      </c>
    </row>
    <row r="165" spans="1:9" x14ac:dyDescent="0.25">
      <c r="A165" s="4" t="s">
        <v>162</v>
      </c>
      <c r="B165" s="4" t="s">
        <v>163</v>
      </c>
      <c r="C165" s="8">
        <v>-78384</v>
      </c>
      <c r="D165" s="8">
        <v>-75348.98</v>
      </c>
      <c r="E165" s="8">
        <v>-3035.02</v>
      </c>
      <c r="F165" s="8">
        <v>-61962.31</v>
      </c>
      <c r="G165" s="8">
        <v>-13386.67</v>
      </c>
      <c r="H165" s="8">
        <v>16421.689999999999</v>
      </c>
      <c r="I165" s="8">
        <v>-69449.119999999995</v>
      </c>
    </row>
    <row r="166" spans="1:9" x14ac:dyDescent="0.25">
      <c r="A166" s="2" t="s">
        <v>14</v>
      </c>
      <c r="B166" s="2" t="s">
        <v>14</v>
      </c>
    </row>
    <row r="167" spans="1:9" x14ac:dyDescent="0.25">
      <c r="A167" s="2" t="s">
        <v>14</v>
      </c>
      <c r="B167" s="2" t="s">
        <v>14</v>
      </c>
    </row>
    <row r="168" spans="1:9" x14ac:dyDescent="0.25">
      <c r="A168" s="4" t="s">
        <v>14</v>
      </c>
      <c r="B168" s="4" t="s">
        <v>164</v>
      </c>
      <c r="C168" s="8"/>
      <c r="D168" s="8"/>
      <c r="E168" s="8"/>
      <c r="F168" s="8"/>
      <c r="G168" s="8"/>
      <c r="H168" s="8"/>
      <c r="I168" s="8"/>
    </row>
    <row r="169" spans="1:9" x14ac:dyDescent="0.25">
      <c r="A169" s="2" t="s">
        <v>14</v>
      </c>
      <c r="B169" s="2" t="s">
        <v>165</v>
      </c>
    </row>
    <row r="170" spans="1:9" x14ac:dyDescent="0.25">
      <c r="A170" s="2" t="s">
        <v>14</v>
      </c>
      <c r="B170" s="2" t="s">
        <v>166</v>
      </c>
      <c r="C170" s="6">
        <v>792380</v>
      </c>
      <c r="D170" s="6">
        <v>798566.26</v>
      </c>
      <c r="E170" s="6">
        <v>-6186.26</v>
      </c>
      <c r="F170" s="6">
        <v>763405.63</v>
      </c>
      <c r="G170" s="6">
        <v>35160.629999999997</v>
      </c>
      <c r="H170" s="6">
        <v>-28974.37</v>
      </c>
      <c r="I170" s="6">
        <v>772399.78</v>
      </c>
    </row>
    <row r="171" spans="1:9" x14ac:dyDescent="0.25">
      <c r="A171" s="4" t="s">
        <v>14</v>
      </c>
      <c r="B171" s="4" t="s">
        <v>167</v>
      </c>
      <c r="C171" s="8">
        <v>-792380</v>
      </c>
      <c r="D171" s="8">
        <v>-798566.26</v>
      </c>
      <c r="E171" s="8">
        <v>6186.26</v>
      </c>
      <c r="F171" s="8">
        <v>-763405.63</v>
      </c>
      <c r="G171" s="8">
        <v>-35160.629999999997</v>
      </c>
      <c r="H171" s="8">
        <v>28974.37</v>
      </c>
      <c r="I171" s="8">
        <v>-772399.78</v>
      </c>
    </row>
    <row r="172" spans="1:9" x14ac:dyDescent="0.25">
      <c r="A172" s="2" t="s">
        <v>14</v>
      </c>
      <c r="B172" s="2" t="s">
        <v>14</v>
      </c>
    </row>
    <row r="173" spans="1:9" x14ac:dyDescent="0.25">
      <c r="A173" s="5" t="s">
        <v>14</v>
      </c>
      <c r="B173" s="5" t="s">
        <v>168</v>
      </c>
      <c r="C173" s="9"/>
      <c r="D173" s="9">
        <v>-535750.61</v>
      </c>
      <c r="E173" s="9">
        <v>535750.61</v>
      </c>
      <c r="F173" s="9">
        <v>196138.15</v>
      </c>
      <c r="G173" s="9">
        <v>-731888.76</v>
      </c>
      <c r="H173" s="9">
        <v>196138.15</v>
      </c>
      <c r="I173" s="9">
        <v>258587.69</v>
      </c>
    </row>
    <row r="174" spans="1:9" x14ac:dyDescent="0.25">
      <c r="A174" s="2" t="s">
        <v>14</v>
      </c>
      <c r="B174" s="2" t="s">
        <v>14</v>
      </c>
    </row>
    <row r="175" spans="1:9" x14ac:dyDescent="0.25">
      <c r="A175" s="3" t="s">
        <v>14</v>
      </c>
      <c r="B175" s="3" t="s">
        <v>169</v>
      </c>
      <c r="C175" s="7"/>
      <c r="D175" s="7"/>
      <c r="E175" s="7"/>
      <c r="F175" s="7"/>
      <c r="G175" s="7"/>
      <c r="H175" s="7"/>
      <c r="I175" s="7"/>
    </row>
    <row r="176" spans="1:9" x14ac:dyDescent="0.25">
      <c r="A176" s="2" t="s">
        <v>14</v>
      </c>
      <c r="B176" s="2" t="s">
        <v>14</v>
      </c>
    </row>
    <row r="177" spans="1:9" x14ac:dyDescent="0.25">
      <c r="A177" s="2" t="s">
        <v>14</v>
      </c>
      <c r="B177" s="2" t="s">
        <v>14</v>
      </c>
    </row>
    <row r="178" spans="1:9" x14ac:dyDescent="0.25">
      <c r="A178" s="4" t="s">
        <v>14</v>
      </c>
      <c r="B178" s="4" t="s">
        <v>170</v>
      </c>
      <c r="C178" s="8"/>
      <c r="D178" s="8"/>
      <c r="E178" s="8"/>
      <c r="F178" s="8"/>
      <c r="G178" s="8"/>
      <c r="H178" s="8"/>
      <c r="I178" s="8"/>
    </row>
    <row r="179" spans="1:9" x14ac:dyDescent="0.25">
      <c r="A179" s="2" t="s">
        <v>14</v>
      </c>
      <c r="B179" s="2" t="s">
        <v>14</v>
      </c>
    </row>
    <row r="180" spans="1:9" x14ac:dyDescent="0.25">
      <c r="A180" s="4" t="s">
        <v>14</v>
      </c>
      <c r="B180" s="4" t="s">
        <v>171</v>
      </c>
      <c r="C180" s="8"/>
      <c r="D180" s="8"/>
      <c r="E180" s="8"/>
      <c r="F180" s="8"/>
      <c r="G180" s="8"/>
      <c r="H180" s="8"/>
      <c r="I180" s="8"/>
    </row>
    <row r="181" spans="1:9" x14ac:dyDescent="0.25">
      <c r="A181" s="2" t="s">
        <v>14</v>
      </c>
      <c r="B181" s="2" t="s">
        <v>14</v>
      </c>
    </row>
    <row r="182" spans="1:9" x14ac:dyDescent="0.25">
      <c r="A182" s="4" t="s">
        <v>14</v>
      </c>
      <c r="B182" s="4" t="s">
        <v>172</v>
      </c>
      <c r="C182" s="8"/>
      <c r="D182" s="8"/>
      <c r="E182" s="8"/>
      <c r="F182" s="8"/>
      <c r="G182" s="8"/>
      <c r="H182" s="8"/>
      <c r="I182" s="8"/>
    </row>
    <row r="183" spans="1:9" x14ac:dyDescent="0.25">
      <c r="A183" s="2" t="s">
        <v>173</v>
      </c>
      <c r="B183" s="2" t="s">
        <v>174</v>
      </c>
      <c r="C183" s="6">
        <v>100000</v>
      </c>
      <c r="D183" s="6">
        <v>97403</v>
      </c>
      <c r="E183" s="6">
        <v>2597</v>
      </c>
      <c r="F183" s="6">
        <v>8796912.7400000002</v>
      </c>
      <c r="G183" s="6">
        <v>-8699509.7400000002</v>
      </c>
      <c r="H183" s="6">
        <v>8696912.7400000002</v>
      </c>
      <c r="I183" s="6">
        <v>8689578.9100000001</v>
      </c>
    </row>
    <row r="184" spans="1:9" x14ac:dyDescent="0.25">
      <c r="A184" s="2" t="s">
        <v>175</v>
      </c>
      <c r="B184" s="2" t="s">
        <v>176</v>
      </c>
      <c r="F184" s="6">
        <v>-230899.11</v>
      </c>
      <c r="G184" s="6">
        <v>230899.11</v>
      </c>
      <c r="H184" s="6">
        <v>-230899.11</v>
      </c>
      <c r="I184" s="6">
        <v>-160687.82999999999</v>
      </c>
    </row>
    <row r="185" spans="1:9" x14ac:dyDescent="0.25">
      <c r="A185" s="4" t="s">
        <v>177</v>
      </c>
      <c r="B185" s="4" t="s">
        <v>178</v>
      </c>
      <c r="C185" s="8">
        <v>100000</v>
      </c>
      <c r="D185" s="8">
        <v>97403</v>
      </c>
      <c r="E185" s="8">
        <v>2597</v>
      </c>
      <c r="F185" s="8">
        <v>8566013.6300000008</v>
      </c>
      <c r="G185" s="8">
        <v>-8468610.6300000008</v>
      </c>
      <c r="H185" s="8">
        <v>8466013.6300000008</v>
      </c>
      <c r="I185" s="8">
        <v>8528891.0800000001</v>
      </c>
    </row>
    <row r="186" spans="1:9" x14ac:dyDescent="0.25">
      <c r="A186" s="2" t="s">
        <v>179</v>
      </c>
      <c r="B186" s="2" t="s">
        <v>180</v>
      </c>
    </row>
    <row r="187" spans="1:9" x14ac:dyDescent="0.25">
      <c r="A187" s="2" t="s">
        <v>181</v>
      </c>
      <c r="B187" s="2" t="s">
        <v>176</v>
      </c>
    </row>
    <row r="188" spans="1:9" x14ac:dyDescent="0.25">
      <c r="A188" s="4" t="s">
        <v>182</v>
      </c>
      <c r="B188" s="4" t="s">
        <v>183</v>
      </c>
      <c r="C188" s="8"/>
      <c r="D188" s="8"/>
      <c r="E188" s="8"/>
      <c r="F188" s="8"/>
      <c r="G188" s="8"/>
      <c r="H188" s="8"/>
      <c r="I188" s="8"/>
    </row>
    <row r="189" spans="1:9" x14ac:dyDescent="0.25">
      <c r="A189" s="2" t="s">
        <v>184</v>
      </c>
      <c r="B189" s="2" t="s">
        <v>185</v>
      </c>
      <c r="C189" s="6">
        <v>47000</v>
      </c>
      <c r="D189" s="6">
        <v>92383.4</v>
      </c>
      <c r="E189" s="6">
        <v>-45383.4</v>
      </c>
      <c r="F189" s="6">
        <v>1146836.1100000001</v>
      </c>
      <c r="G189" s="6">
        <v>-1054452.71</v>
      </c>
      <c r="H189" s="6">
        <v>1099836.1100000001</v>
      </c>
      <c r="I189" s="6">
        <v>1106245.1399999999</v>
      </c>
    </row>
    <row r="190" spans="1:9" x14ac:dyDescent="0.25">
      <c r="A190" s="2" t="s">
        <v>186</v>
      </c>
      <c r="B190" s="2" t="s">
        <v>176</v>
      </c>
      <c r="F190" s="6">
        <v>-1026602.2</v>
      </c>
      <c r="G190" s="6">
        <v>1026602.2</v>
      </c>
      <c r="H190" s="6">
        <v>-1026602.2</v>
      </c>
      <c r="I190" s="6">
        <v>-982853.33</v>
      </c>
    </row>
    <row r="191" spans="1:9" x14ac:dyDescent="0.25">
      <c r="A191" s="4" t="s">
        <v>187</v>
      </c>
      <c r="B191" s="4" t="s">
        <v>188</v>
      </c>
      <c r="C191" s="8">
        <v>47000</v>
      </c>
      <c r="D191" s="8">
        <v>92383.4</v>
      </c>
      <c r="E191" s="8">
        <v>-45383.4</v>
      </c>
      <c r="F191" s="8">
        <v>120233.91</v>
      </c>
      <c r="G191" s="8">
        <v>-27850.51</v>
      </c>
      <c r="H191" s="8">
        <v>73233.91</v>
      </c>
      <c r="I191" s="8">
        <v>123391.81</v>
      </c>
    </row>
    <row r="192" spans="1:9" x14ac:dyDescent="0.25">
      <c r="A192" s="2" t="s">
        <v>189</v>
      </c>
      <c r="B192" s="2" t="s">
        <v>190</v>
      </c>
      <c r="C192" s="6">
        <v>450000</v>
      </c>
      <c r="D192" s="6">
        <v>756662.36</v>
      </c>
      <c r="E192" s="6">
        <v>-306662.36</v>
      </c>
      <c r="F192" s="6">
        <v>5016791.95</v>
      </c>
      <c r="G192" s="6">
        <v>-4260129.59</v>
      </c>
      <c r="H192" s="6">
        <v>4566791.95</v>
      </c>
      <c r="I192" s="6">
        <v>4730330.5</v>
      </c>
    </row>
    <row r="193" spans="1:9" x14ac:dyDescent="0.25">
      <c r="A193" s="2" t="s">
        <v>191</v>
      </c>
      <c r="B193" s="2" t="s">
        <v>176</v>
      </c>
      <c r="F193" s="6">
        <v>-3374668.63</v>
      </c>
      <c r="G193" s="6">
        <v>3374668.63</v>
      </c>
      <c r="H193" s="6">
        <v>-3374668.63</v>
      </c>
      <c r="I193" s="6">
        <v>-3463641.37</v>
      </c>
    </row>
    <row r="194" spans="1:9" x14ac:dyDescent="0.25">
      <c r="A194" s="4" t="s">
        <v>192</v>
      </c>
      <c r="B194" s="4" t="s">
        <v>193</v>
      </c>
      <c r="C194" s="8">
        <v>450000</v>
      </c>
      <c r="D194" s="8">
        <v>756662.36</v>
      </c>
      <c r="E194" s="8">
        <v>-306662.36</v>
      </c>
      <c r="F194" s="8">
        <v>1642123.32</v>
      </c>
      <c r="G194" s="8">
        <v>-885460.96</v>
      </c>
      <c r="H194" s="8">
        <v>1192123.32</v>
      </c>
      <c r="I194" s="8">
        <v>1266689.1299999999</v>
      </c>
    </row>
    <row r="195" spans="1:9" x14ac:dyDescent="0.25">
      <c r="A195" s="2" t="s">
        <v>194</v>
      </c>
      <c r="B195" s="2" t="s">
        <v>195</v>
      </c>
      <c r="C195" s="6">
        <v>300000</v>
      </c>
      <c r="D195" s="6">
        <v>291073.98</v>
      </c>
      <c r="E195" s="6">
        <v>8926.02</v>
      </c>
      <c r="F195" s="6">
        <v>2338672.17</v>
      </c>
      <c r="G195" s="6">
        <v>-2047598.19</v>
      </c>
      <c r="H195" s="6">
        <v>2038672.17</v>
      </c>
      <c r="I195" s="6">
        <v>2332986.9700000002</v>
      </c>
    </row>
    <row r="196" spans="1:9" x14ac:dyDescent="0.25">
      <c r="A196" s="2" t="s">
        <v>196</v>
      </c>
      <c r="B196" s="2" t="s">
        <v>176</v>
      </c>
      <c r="F196" s="6">
        <v>-1902087.5</v>
      </c>
      <c r="G196" s="6">
        <v>1902087.5</v>
      </c>
      <c r="H196" s="6">
        <v>-1902087.5</v>
      </c>
      <c r="I196" s="6">
        <v>-1770747.04</v>
      </c>
    </row>
    <row r="197" spans="1:9" x14ac:dyDescent="0.25">
      <c r="A197" s="4" t="s">
        <v>197</v>
      </c>
      <c r="B197" s="4" t="s">
        <v>198</v>
      </c>
      <c r="C197" s="8">
        <v>300000</v>
      </c>
      <c r="D197" s="8">
        <v>291073.98</v>
      </c>
      <c r="E197" s="8">
        <v>8926.02</v>
      </c>
      <c r="F197" s="8">
        <v>436584.67</v>
      </c>
      <c r="G197" s="8">
        <v>-145510.69</v>
      </c>
      <c r="H197" s="8">
        <v>136584.67000000001</v>
      </c>
      <c r="I197" s="8">
        <v>562239.93000000005</v>
      </c>
    </row>
    <row r="198" spans="1:9" x14ac:dyDescent="0.25">
      <c r="A198" s="2" t="s">
        <v>199</v>
      </c>
      <c r="B198" s="2" t="s">
        <v>200</v>
      </c>
      <c r="C198" s="6">
        <v>10000</v>
      </c>
      <c r="D198" s="6">
        <v>10546</v>
      </c>
      <c r="E198" s="6">
        <v>-546</v>
      </c>
      <c r="F198" s="6">
        <v>640257.96</v>
      </c>
      <c r="G198" s="6">
        <v>-629711.96</v>
      </c>
      <c r="H198" s="6">
        <v>630257.96</v>
      </c>
      <c r="I198" s="6">
        <v>636405.41</v>
      </c>
    </row>
    <row r="199" spans="1:9" x14ac:dyDescent="0.25">
      <c r="A199" s="2" t="s">
        <v>201</v>
      </c>
      <c r="B199" s="2" t="s">
        <v>176</v>
      </c>
      <c r="F199" s="6">
        <v>-623133.98</v>
      </c>
      <c r="G199" s="6">
        <v>623133.98</v>
      </c>
      <c r="H199" s="6">
        <v>-623133.98</v>
      </c>
      <c r="I199" s="6">
        <v>-616403.68000000005</v>
      </c>
    </row>
    <row r="200" spans="1:9" x14ac:dyDescent="0.25">
      <c r="A200" s="4" t="s">
        <v>202</v>
      </c>
      <c r="B200" s="4" t="s">
        <v>203</v>
      </c>
      <c r="C200" s="8">
        <v>10000</v>
      </c>
      <c r="D200" s="8">
        <v>10546</v>
      </c>
      <c r="E200" s="8">
        <v>-546</v>
      </c>
      <c r="F200" s="8">
        <v>17123.98</v>
      </c>
      <c r="G200" s="8">
        <v>-6577.98</v>
      </c>
      <c r="H200" s="8">
        <v>7123.98</v>
      </c>
      <c r="I200" s="8">
        <v>20001.73</v>
      </c>
    </row>
    <row r="201" spans="1:9" x14ac:dyDescent="0.25">
      <c r="A201" s="2" t="s">
        <v>204</v>
      </c>
      <c r="B201" s="2" t="s">
        <v>205</v>
      </c>
      <c r="C201" s="6">
        <v>2150000</v>
      </c>
      <c r="D201" s="6">
        <v>9782.81</v>
      </c>
      <c r="E201" s="6">
        <v>2140217.19</v>
      </c>
      <c r="F201" s="6">
        <v>223473.74</v>
      </c>
      <c r="G201" s="6">
        <v>-213690.93</v>
      </c>
      <c r="H201" s="6">
        <v>-1926526.26</v>
      </c>
      <c r="I201" s="6">
        <v>218673.74</v>
      </c>
    </row>
    <row r="202" spans="1:9" x14ac:dyDescent="0.25">
      <c r="A202" s="2" t="s">
        <v>206</v>
      </c>
      <c r="B202" s="2" t="s">
        <v>207</v>
      </c>
      <c r="C202" s="6">
        <v>128500</v>
      </c>
      <c r="D202" s="6">
        <v>114618.78</v>
      </c>
      <c r="E202" s="6">
        <v>13881.22</v>
      </c>
      <c r="F202" s="6">
        <v>454212.45</v>
      </c>
      <c r="G202" s="6">
        <v>-339593.67</v>
      </c>
      <c r="H202" s="6">
        <v>325712.45</v>
      </c>
      <c r="I202" s="6">
        <v>431589.29</v>
      </c>
    </row>
    <row r="203" spans="1:9" x14ac:dyDescent="0.25">
      <c r="A203" s="2" t="s">
        <v>208</v>
      </c>
      <c r="B203" s="2" t="s">
        <v>176</v>
      </c>
      <c r="F203" s="6">
        <v>-407512.47</v>
      </c>
      <c r="G203" s="6">
        <v>407512.47</v>
      </c>
      <c r="H203" s="6">
        <v>-407512.47</v>
      </c>
      <c r="I203" s="6">
        <v>-373466.53</v>
      </c>
    </row>
    <row r="204" spans="1:9" x14ac:dyDescent="0.25">
      <c r="A204" s="4" t="s">
        <v>209</v>
      </c>
      <c r="B204" s="4" t="s">
        <v>210</v>
      </c>
      <c r="C204" s="8">
        <v>128500</v>
      </c>
      <c r="D204" s="8">
        <v>114618.78</v>
      </c>
      <c r="E204" s="8">
        <v>13881.22</v>
      </c>
      <c r="F204" s="8">
        <v>46699.98</v>
      </c>
      <c r="G204" s="8">
        <v>67918.8</v>
      </c>
      <c r="H204" s="8">
        <v>-81800.02</v>
      </c>
      <c r="I204" s="8">
        <v>58122.76</v>
      </c>
    </row>
    <row r="205" spans="1:9" x14ac:dyDescent="0.25">
      <c r="A205" s="2" t="s">
        <v>211</v>
      </c>
      <c r="B205" s="2" t="s">
        <v>212</v>
      </c>
    </row>
    <row r="206" spans="1:9" x14ac:dyDescent="0.25">
      <c r="A206" s="2" t="s">
        <v>213</v>
      </c>
      <c r="B206" s="2" t="s">
        <v>176</v>
      </c>
    </row>
    <row r="207" spans="1:9" x14ac:dyDescent="0.25">
      <c r="A207" s="4" t="s">
        <v>214</v>
      </c>
      <c r="B207" s="4" t="s">
        <v>215</v>
      </c>
      <c r="C207" s="8"/>
      <c r="D207" s="8"/>
      <c r="E207" s="8"/>
      <c r="F207" s="8"/>
      <c r="G207" s="8"/>
      <c r="H207" s="8"/>
      <c r="I207" s="8"/>
    </row>
    <row r="208" spans="1:9" x14ac:dyDescent="0.25">
      <c r="A208" s="4" t="s">
        <v>216</v>
      </c>
      <c r="B208" s="4" t="s">
        <v>217</v>
      </c>
      <c r="C208" s="8">
        <v>1035500</v>
      </c>
      <c r="D208" s="8">
        <v>1362687.52</v>
      </c>
      <c r="E208" s="8">
        <v>-327187.52</v>
      </c>
      <c r="F208" s="8">
        <v>10828779.49</v>
      </c>
      <c r="G208" s="8">
        <v>-9466091.9700000007</v>
      </c>
      <c r="H208" s="8">
        <v>9793279.4900000002</v>
      </c>
      <c r="I208" s="8">
        <v>10559336.439999999</v>
      </c>
    </row>
    <row r="209" spans="1:9" x14ac:dyDescent="0.25">
      <c r="A209" s="2" t="s">
        <v>14</v>
      </c>
      <c r="B209" s="2" t="s">
        <v>14</v>
      </c>
    </row>
    <row r="210" spans="1:9" x14ac:dyDescent="0.25">
      <c r="A210" s="4" t="s">
        <v>14</v>
      </c>
      <c r="B210" s="4" t="s">
        <v>218</v>
      </c>
      <c r="C210" s="8"/>
      <c r="D210" s="8"/>
      <c r="E210" s="8"/>
      <c r="F210" s="8"/>
      <c r="G210" s="8"/>
      <c r="H210" s="8"/>
      <c r="I210" s="8"/>
    </row>
    <row r="211" spans="1:9" x14ac:dyDescent="0.25">
      <c r="A211" s="2" t="s">
        <v>219</v>
      </c>
      <c r="B211" s="2" t="s">
        <v>220</v>
      </c>
      <c r="C211" s="6">
        <v>58330</v>
      </c>
      <c r="D211" s="6">
        <v>70603.759999999995</v>
      </c>
      <c r="E211" s="6">
        <v>-12273.76</v>
      </c>
      <c r="F211" s="6">
        <v>714545.65</v>
      </c>
      <c r="G211" s="6">
        <v>-643941.89</v>
      </c>
      <c r="H211" s="6">
        <v>656215.65</v>
      </c>
      <c r="I211" s="6">
        <v>667355.59</v>
      </c>
    </row>
    <row r="212" spans="1:9" x14ac:dyDescent="0.25">
      <c r="A212" s="2" t="s">
        <v>221</v>
      </c>
      <c r="B212" s="2" t="s">
        <v>176</v>
      </c>
      <c r="F212" s="6">
        <v>-581739.18999999994</v>
      </c>
      <c r="G212" s="6">
        <v>581739.18999999994</v>
      </c>
      <c r="H212" s="6">
        <v>-581739.18999999994</v>
      </c>
      <c r="I212" s="6">
        <v>-527782.01</v>
      </c>
    </row>
    <row r="213" spans="1:9" x14ac:dyDescent="0.25">
      <c r="A213" s="4" t="s">
        <v>222</v>
      </c>
      <c r="B213" s="4" t="s">
        <v>223</v>
      </c>
      <c r="C213" s="8">
        <v>58330</v>
      </c>
      <c r="D213" s="8">
        <v>70603.759999999995</v>
      </c>
      <c r="E213" s="8">
        <v>-12273.76</v>
      </c>
      <c r="F213" s="8">
        <v>132806.46</v>
      </c>
      <c r="G213" s="8">
        <v>-62202.7</v>
      </c>
      <c r="H213" s="8">
        <v>74476.460000000006</v>
      </c>
      <c r="I213" s="8">
        <v>139573.57999999999</v>
      </c>
    </row>
    <row r="214" spans="1:9" x14ac:dyDescent="0.25">
      <c r="A214" s="2" t="s">
        <v>224</v>
      </c>
      <c r="B214" s="2" t="s">
        <v>225</v>
      </c>
    </row>
    <row r="215" spans="1:9" x14ac:dyDescent="0.25">
      <c r="A215" s="2" t="s">
        <v>226</v>
      </c>
      <c r="B215" s="2" t="s">
        <v>176</v>
      </c>
    </row>
    <row r="216" spans="1:9" x14ac:dyDescent="0.25">
      <c r="A216" s="4" t="s">
        <v>227</v>
      </c>
      <c r="B216" s="4" t="s">
        <v>228</v>
      </c>
      <c r="C216" s="8"/>
      <c r="D216" s="8"/>
      <c r="E216" s="8"/>
      <c r="F216" s="8"/>
      <c r="G216" s="8"/>
      <c r="H216" s="8"/>
      <c r="I216" s="8"/>
    </row>
    <row r="217" spans="1:9" x14ac:dyDescent="0.25">
      <c r="A217" s="2" t="s">
        <v>229</v>
      </c>
      <c r="B217" s="2" t="s">
        <v>230</v>
      </c>
      <c r="C217" s="6">
        <v>113000</v>
      </c>
      <c r="D217" s="6">
        <v>108225.02</v>
      </c>
      <c r="E217" s="6">
        <v>4774.9799999999996</v>
      </c>
      <c r="F217" s="6">
        <v>1159417.82</v>
      </c>
      <c r="G217" s="6">
        <v>-1051192.8</v>
      </c>
      <c r="H217" s="6">
        <v>1046417.82</v>
      </c>
      <c r="I217" s="6">
        <v>1121662.1000000001</v>
      </c>
    </row>
    <row r="218" spans="1:9" x14ac:dyDescent="0.25">
      <c r="A218" s="2" t="s">
        <v>231</v>
      </c>
      <c r="B218" s="2" t="s">
        <v>176</v>
      </c>
      <c r="F218" s="6">
        <v>-599865.84</v>
      </c>
      <c r="G218" s="6">
        <v>599865.84</v>
      </c>
      <c r="H218" s="6">
        <v>-599865.84</v>
      </c>
      <c r="I218" s="6">
        <v>-487001.24</v>
      </c>
    </row>
    <row r="219" spans="1:9" x14ac:dyDescent="0.25">
      <c r="A219" s="4" t="s">
        <v>232</v>
      </c>
      <c r="B219" s="4" t="s">
        <v>233</v>
      </c>
      <c r="C219" s="8">
        <v>113000</v>
      </c>
      <c r="D219" s="8">
        <v>108225.02</v>
      </c>
      <c r="E219" s="8">
        <v>4774.9799999999996</v>
      </c>
      <c r="F219" s="8">
        <v>559551.98</v>
      </c>
      <c r="G219" s="8">
        <v>-451326.96</v>
      </c>
      <c r="H219" s="8">
        <v>446551.98</v>
      </c>
      <c r="I219" s="8">
        <v>634660.86</v>
      </c>
    </row>
    <row r="220" spans="1:9" x14ac:dyDescent="0.25">
      <c r="A220" s="2" t="s">
        <v>234</v>
      </c>
      <c r="B220" s="2" t="s">
        <v>235</v>
      </c>
    </row>
    <row r="221" spans="1:9" x14ac:dyDescent="0.25">
      <c r="A221" s="2" t="s">
        <v>236</v>
      </c>
      <c r="B221" s="2" t="s">
        <v>237</v>
      </c>
      <c r="C221" s="6">
        <v>70000</v>
      </c>
      <c r="D221" s="6">
        <v>72533.66</v>
      </c>
      <c r="E221" s="6">
        <v>-2533.66</v>
      </c>
      <c r="F221" s="6">
        <v>1565372.14</v>
      </c>
      <c r="G221" s="6">
        <v>-1492838.48</v>
      </c>
      <c r="H221" s="6">
        <v>1495372.14</v>
      </c>
      <c r="I221" s="6">
        <v>1538230.46</v>
      </c>
    </row>
    <row r="222" spans="1:9" x14ac:dyDescent="0.25">
      <c r="A222" s="2" t="s">
        <v>238</v>
      </c>
      <c r="B222" s="2" t="s">
        <v>176</v>
      </c>
      <c r="F222" s="6">
        <v>-1257495.5</v>
      </c>
      <c r="G222" s="6">
        <v>1257495.5</v>
      </c>
      <c r="H222" s="6">
        <v>-1257495.5</v>
      </c>
      <c r="I222" s="6">
        <v>-1110484.06</v>
      </c>
    </row>
    <row r="223" spans="1:9" x14ac:dyDescent="0.25">
      <c r="A223" s="4" t="s">
        <v>239</v>
      </c>
      <c r="B223" s="4" t="s">
        <v>240</v>
      </c>
      <c r="C223" s="8">
        <v>70000</v>
      </c>
      <c r="D223" s="8">
        <v>72533.66</v>
      </c>
      <c r="E223" s="8">
        <v>-2533.66</v>
      </c>
      <c r="F223" s="8">
        <v>307876.64</v>
      </c>
      <c r="G223" s="8">
        <v>-235342.98</v>
      </c>
      <c r="H223" s="8">
        <v>237876.64</v>
      </c>
      <c r="I223" s="8">
        <v>427746.4</v>
      </c>
    </row>
    <row r="224" spans="1:9" x14ac:dyDescent="0.25">
      <c r="A224" s="2" t="s">
        <v>241</v>
      </c>
      <c r="B224" s="2" t="s">
        <v>242</v>
      </c>
      <c r="F224" s="6">
        <v>94674.65</v>
      </c>
      <c r="G224" s="6">
        <v>-94674.65</v>
      </c>
      <c r="H224" s="6">
        <v>94674.65</v>
      </c>
      <c r="I224" s="6">
        <v>94674.65</v>
      </c>
    </row>
    <row r="225" spans="1:9" x14ac:dyDescent="0.25">
      <c r="A225" s="2" t="s">
        <v>243</v>
      </c>
      <c r="B225" s="2" t="s">
        <v>176</v>
      </c>
      <c r="F225" s="6">
        <v>-94674.65</v>
      </c>
      <c r="G225" s="6">
        <v>94674.65</v>
      </c>
      <c r="H225" s="6">
        <v>-94674.65</v>
      </c>
      <c r="I225" s="6">
        <v>-94674.65</v>
      </c>
    </row>
    <row r="226" spans="1:9" x14ac:dyDescent="0.25">
      <c r="A226" s="4" t="s">
        <v>244</v>
      </c>
      <c r="B226" s="4" t="s">
        <v>245</v>
      </c>
      <c r="C226" s="8"/>
      <c r="D226" s="8"/>
      <c r="E226" s="8"/>
      <c r="F226" s="8"/>
      <c r="G226" s="8"/>
      <c r="H226" s="8"/>
      <c r="I226" s="8"/>
    </row>
    <row r="227" spans="1:9" x14ac:dyDescent="0.25">
      <c r="A227" s="4" t="s">
        <v>246</v>
      </c>
      <c r="B227" s="4" t="s">
        <v>247</v>
      </c>
      <c r="C227" s="8">
        <v>241330</v>
      </c>
      <c r="D227" s="8">
        <v>251362.44</v>
      </c>
      <c r="E227" s="8">
        <v>-10032.44</v>
      </c>
      <c r="F227" s="8">
        <v>1000235.08</v>
      </c>
      <c r="G227" s="8">
        <v>-748872.64</v>
      </c>
      <c r="H227" s="8">
        <v>758905.08</v>
      </c>
      <c r="I227" s="8">
        <v>1201980.8400000001</v>
      </c>
    </row>
    <row r="228" spans="1:9" x14ac:dyDescent="0.25">
      <c r="A228" s="2" t="s">
        <v>14</v>
      </c>
      <c r="B228" s="2" t="s">
        <v>14</v>
      </c>
    </row>
    <row r="229" spans="1:9" x14ac:dyDescent="0.25">
      <c r="A229" s="4" t="s">
        <v>14</v>
      </c>
      <c r="B229" s="4" t="s">
        <v>248</v>
      </c>
      <c r="C229" s="8"/>
      <c r="D229" s="8"/>
      <c r="E229" s="8"/>
      <c r="F229" s="8"/>
      <c r="G229" s="8"/>
      <c r="H229" s="8"/>
      <c r="I229" s="8"/>
    </row>
    <row r="230" spans="1:9" x14ac:dyDescent="0.25">
      <c r="A230" s="2" t="s">
        <v>249</v>
      </c>
      <c r="B230" s="2" t="s">
        <v>250</v>
      </c>
      <c r="F230" s="6">
        <v>3556865.23</v>
      </c>
      <c r="G230" s="6">
        <v>-3556865.23</v>
      </c>
      <c r="H230" s="6">
        <v>3556865.23</v>
      </c>
      <c r="I230" s="6">
        <v>3691948.41</v>
      </c>
    </row>
    <row r="231" spans="1:9" x14ac:dyDescent="0.25">
      <c r="A231" s="2" t="s">
        <v>251</v>
      </c>
      <c r="B231" s="2" t="s">
        <v>252</v>
      </c>
      <c r="F231" s="6">
        <v>-3182440.19</v>
      </c>
      <c r="G231" s="6">
        <v>3182440.19</v>
      </c>
      <c r="H231" s="6">
        <v>-3182440.19</v>
      </c>
      <c r="I231" s="6">
        <v>-3107836.61</v>
      </c>
    </row>
    <row r="232" spans="1:9" x14ac:dyDescent="0.25">
      <c r="A232" s="2" t="s">
        <v>253</v>
      </c>
      <c r="B232" s="2" t="s">
        <v>254</v>
      </c>
      <c r="F232" s="6">
        <v>374425.04</v>
      </c>
      <c r="G232" s="6">
        <v>-374425.04</v>
      </c>
      <c r="H232" s="6">
        <v>374425.04</v>
      </c>
      <c r="I232" s="6">
        <v>584111.80000000005</v>
      </c>
    </row>
    <row r="233" spans="1:9" x14ac:dyDescent="0.25">
      <c r="A233" s="2" t="s">
        <v>255</v>
      </c>
      <c r="B233" s="2" t="s">
        <v>256</v>
      </c>
      <c r="F233" s="6">
        <v>2951484.49</v>
      </c>
      <c r="G233" s="6">
        <v>-2951484.49</v>
      </c>
      <c r="H233" s="6">
        <v>2951484.49</v>
      </c>
      <c r="I233" s="6">
        <v>3103433.97</v>
      </c>
    </row>
    <row r="234" spans="1:9" x14ac:dyDescent="0.25">
      <c r="A234" s="2" t="s">
        <v>257</v>
      </c>
      <c r="B234" s="2" t="s">
        <v>258</v>
      </c>
      <c r="F234" s="6">
        <v>6240</v>
      </c>
      <c r="G234" s="6">
        <v>-6240</v>
      </c>
      <c r="H234" s="6">
        <v>6240</v>
      </c>
      <c r="I234" s="6">
        <v>6240</v>
      </c>
    </row>
    <row r="235" spans="1:9" x14ac:dyDescent="0.25">
      <c r="A235" s="2" t="s">
        <v>259</v>
      </c>
      <c r="B235" s="2" t="s">
        <v>260</v>
      </c>
    </row>
    <row r="236" spans="1:9" x14ac:dyDescent="0.25">
      <c r="A236" s="2" t="s">
        <v>261</v>
      </c>
      <c r="B236" s="2" t="s">
        <v>262</v>
      </c>
      <c r="F236" s="6">
        <v>1163033.76</v>
      </c>
      <c r="G236" s="6">
        <v>-1163033.76</v>
      </c>
      <c r="H236" s="6">
        <v>1163033.76</v>
      </c>
      <c r="I236" s="6">
        <v>1184445.3999999999</v>
      </c>
    </row>
    <row r="237" spans="1:9" x14ac:dyDescent="0.25">
      <c r="A237" s="2" t="s">
        <v>263</v>
      </c>
      <c r="B237" s="2" t="s">
        <v>264</v>
      </c>
    </row>
    <row r="238" spans="1:9" x14ac:dyDescent="0.25">
      <c r="A238" s="2" t="s">
        <v>265</v>
      </c>
      <c r="B238" s="2" t="s">
        <v>266</v>
      </c>
      <c r="F238" s="6">
        <v>1163033.76</v>
      </c>
      <c r="G238" s="6">
        <v>-1163033.76</v>
      </c>
      <c r="H238" s="6">
        <v>1163033.76</v>
      </c>
      <c r="I238" s="6">
        <v>1184445.3999999999</v>
      </c>
    </row>
    <row r="239" spans="1:9" x14ac:dyDescent="0.25">
      <c r="A239" s="2" t="s">
        <v>267</v>
      </c>
      <c r="B239" s="2" t="s">
        <v>268</v>
      </c>
      <c r="F239" s="6">
        <v>1037500</v>
      </c>
      <c r="G239" s="6">
        <v>-1037500</v>
      </c>
      <c r="H239" s="6">
        <v>1037500</v>
      </c>
      <c r="I239" s="6">
        <v>985000</v>
      </c>
    </row>
    <row r="240" spans="1:9" x14ac:dyDescent="0.25">
      <c r="A240" s="2" t="s">
        <v>269</v>
      </c>
      <c r="B240" s="2" t="s">
        <v>270</v>
      </c>
    </row>
    <row r="241" spans="1:9" x14ac:dyDescent="0.25">
      <c r="A241" s="2" t="s">
        <v>271</v>
      </c>
      <c r="B241" s="2" t="s">
        <v>272</v>
      </c>
      <c r="F241" s="6">
        <v>5532683.29</v>
      </c>
      <c r="G241" s="6">
        <v>-5532683.29</v>
      </c>
      <c r="H241" s="6">
        <v>5532683.29</v>
      </c>
      <c r="I241" s="6">
        <v>5863231.1699999999</v>
      </c>
    </row>
    <row r="242" spans="1:9" x14ac:dyDescent="0.25">
      <c r="A242" s="2" t="s">
        <v>273</v>
      </c>
      <c r="B242" s="2" t="s">
        <v>274</v>
      </c>
    </row>
    <row r="243" spans="1:9" x14ac:dyDescent="0.25">
      <c r="A243" s="4" t="s">
        <v>275</v>
      </c>
      <c r="B243" s="4" t="s">
        <v>276</v>
      </c>
      <c r="C243" s="8"/>
      <c r="D243" s="8"/>
      <c r="E243" s="8"/>
      <c r="F243" s="8">
        <v>5532683.29</v>
      </c>
      <c r="G243" s="8">
        <v>-5532683.29</v>
      </c>
      <c r="H243" s="8">
        <v>5532683.29</v>
      </c>
      <c r="I243" s="8">
        <v>5863231.1699999999</v>
      </c>
    </row>
    <row r="244" spans="1:9" x14ac:dyDescent="0.25">
      <c r="A244" s="2" t="s">
        <v>14</v>
      </c>
      <c r="B244" s="2" t="s">
        <v>14</v>
      </c>
    </row>
    <row r="245" spans="1:9" x14ac:dyDescent="0.25">
      <c r="A245" s="4" t="s">
        <v>277</v>
      </c>
      <c r="B245" s="4" t="s">
        <v>278</v>
      </c>
      <c r="C245" s="8"/>
      <c r="D245" s="8"/>
      <c r="E245" s="8"/>
      <c r="F245" s="8"/>
      <c r="G245" s="8"/>
      <c r="H245" s="8"/>
      <c r="I245" s="8"/>
    </row>
    <row r="246" spans="1:9" x14ac:dyDescent="0.25">
      <c r="A246" s="2" t="s">
        <v>14</v>
      </c>
      <c r="B246" s="2" t="s">
        <v>14</v>
      </c>
    </row>
    <row r="247" spans="1:9" x14ac:dyDescent="0.25">
      <c r="A247" s="4" t="s">
        <v>279</v>
      </c>
      <c r="B247" s="4" t="s">
        <v>280</v>
      </c>
      <c r="C247" s="8">
        <v>1276830</v>
      </c>
      <c r="D247" s="8">
        <v>1614049.96</v>
      </c>
      <c r="E247" s="8">
        <v>-337219.96</v>
      </c>
      <c r="F247" s="8">
        <v>17361697.859999999</v>
      </c>
      <c r="G247" s="8">
        <v>-15747647.9</v>
      </c>
      <c r="H247" s="8">
        <v>16084867.859999999</v>
      </c>
      <c r="I247" s="8">
        <v>17624548.449999999</v>
      </c>
    </row>
    <row r="248" spans="1:9" x14ac:dyDescent="0.25">
      <c r="A248" s="2" t="s">
        <v>14</v>
      </c>
      <c r="B248" s="2" t="s">
        <v>14</v>
      </c>
    </row>
    <row r="249" spans="1:9" x14ac:dyDescent="0.25">
      <c r="A249" s="4" t="s">
        <v>14</v>
      </c>
      <c r="B249" s="4" t="s">
        <v>281</v>
      </c>
      <c r="C249" s="8"/>
      <c r="D249" s="8"/>
      <c r="E249" s="8"/>
      <c r="F249" s="8"/>
      <c r="G249" s="8"/>
      <c r="H249" s="8"/>
      <c r="I249" s="8"/>
    </row>
    <row r="250" spans="1:9" x14ac:dyDescent="0.25">
      <c r="A250" s="2" t="s">
        <v>14</v>
      </c>
      <c r="B250" s="2" t="s">
        <v>14</v>
      </c>
    </row>
    <row r="251" spans="1:9" x14ac:dyDescent="0.25">
      <c r="A251" s="4" t="s">
        <v>14</v>
      </c>
      <c r="B251" s="4" t="s">
        <v>282</v>
      </c>
      <c r="C251" s="8"/>
      <c r="D251" s="8"/>
      <c r="E251" s="8"/>
      <c r="F251" s="8"/>
      <c r="G251" s="8"/>
      <c r="H251" s="8"/>
      <c r="I251" s="8"/>
    </row>
    <row r="252" spans="1:9" x14ac:dyDescent="0.25">
      <c r="A252" s="2" t="s">
        <v>283</v>
      </c>
      <c r="B252" s="2" t="s">
        <v>282</v>
      </c>
    </row>
    <row r="253" spans="1:9" x14ac:dyDescent="0.25">
      <c r="A253" s="2" t="s">
        <v>284</v>
      </c>
      <c r="B253" s="2" t="s">
        <v>285</v>
      </c>
    </row>
    <row r="254" spans="1:9" x14ac:dyDescent="0.25">
      <c r="A254" s="4" t="s">
        <v>286</v>
      </c>
      <c r="B254" s="4" t="s">
        <v>287</v>
      </c>
      <c r="C254" s="8"/>
      <c r="D254" s="8"/>
      <c r="E254" s="8"/>
      <c r="F254" s="8"/>
      <c r="G254" s="8"/>
      <c r="H254" s="8"/>
      <c r="I254" s="8"/>
    </row>
    <row r="255" spans="1:9" x14ac:dyDescent="0.25">
      <c r="A255" s="2" t="s">
        <v>14</v>
      </c>
      <c r="B255" s="2" t="s">
        <v>14</v>
      </c>
    </row>
    <row r="256" spans="1:9" x14ac:dyDescent="0.25">
      <c r="A256" s="4" t="s">
        <v>14</v>
      </c>
      <c r="B256" s="4" t="s">
        <v>288</v>
      </c>
      <c r="C256" s="8"/>
      <c r="D256" s="8"/>
      <c r="E256" s="8"/>
      <c r="F256" s="8"/>
      <c r="G256" s="8"/>
      <c r="H256" s="8"/>
      <c r="I256" s="8"/>
    </row>
    <row r="257" spans="1:9" x14ac:dyDescent="0.25">
      <c r="A257" s="2" t="s">
        <v>289</v>
      </c>
      <c r="B257" s="2" t="s">
        <v>290</v>
      </c>
      <c r="F257" s="6">
        <v>2337792.34</v>
      </c>
      <c r="G257" s="6">
        <v>-2337792.34</v>
      </c>
      <c r="H257" s="6">
        <v>2337792.34</v>
      </c>
    </row>
    <row r="258" spans="1:9" x14ac:dyDescent="0.25">
      <c r="A258" s="2" t="s">
        <v>291</v>
      </c>
      <c r="B258" s="2" t="s">
        <v>292</v>
      </c>
    </row>
    <row r="259" spans="1:9" x14ac:dyDescent="0.25">
      <c r="A259" s="2" t="s">
        <v>293</v>
      </c>
      <c r="B259" s="2" t="s">
        <v>294</v>
      </c>
      <c r="I259" s="6">
        <v>1680155.21</v>
      </c>
    </row>
    <row r="260" spans="1:9" x14ac:dyDescent="0.25">
      <c r="A260" s="2" t="s">
        <v>295</v>
      </c>
      <c r="B260" s="2" t="s">
        <v>296</v>
      </c>
      <c r="F260" s="6">
        <v>13516.65</v>
      </c>
      <c r="G260" s="6">
        <v>-13516.65</v>
      </c>
      <c r="H260" s="6">
        <v>13516.65</v>
      </c>
      <c r="I260" s="6">
        <v>10457.52</v>
      </c>
    </row>
    <row r="261" spans="1:9" x14ac:dyDescent="0.25">
      <c r="A261" s="2" t="s">
        <v>297</v>
      </c>
      <c r="B261" s="2" t="s">
        <v>298</v>
      </c>
      <c r="F261" s="6">
        <v>1019193.25</v>
      </c>
      <c r="G261" s="6">
        <v>-1019193.25</v>
      </c>
      <c r="H261" s="6">
        <v>1019193.25</v>
      </c>
    </row>
    <row r="262" spans="1:9" x14ac:dyDescent="0.25">
      <c r="A262" s="2" t="s">
        <v>299</v>
      </c>
      <c r="B262" s="2" t="s">
        <v>300</v>
      </c>
      <c r="F262" s="6">
        <v>2908403.96</v>
      </c>
      <c r="G262" s="6">
        <v>-2908403.96</v>
      </c>
      <c r="H262" s="6">
        <v>2908403.96</v>
      </c>
      <c r="I262" s="6">
        <v>1978663.77</v>
      </c>
    </row>
    <row r="263" spans="1:9" x14ac:dyDescent="0.25">
      <c r="A263" s="2" t="s">
        <v>301</v>
      </c>
      <c r="B263" s="2" t="s">
        <v>302</v>
      </c>
      <c r="F263" s="6">
        <v>1396173.43</v>
      </c>
      <c r="G263" s="6">
        <v>-1396173.43</v>
      </c>
      <c r="H263" s="6">
        <v>1396173.43</v>
      </c>
      <c r="I263" s="6">
        <v>6613451.7000000002</v>
      </c>
    </row>
    <row r="264" spans="1:9" x14ac:dyDescent="0.25">
      <c r="A264" s="2" t="s">
        <v>303</v>
      </c>
      <c r="B264" s="2" t="s">
        <v>304</v>
      </c>
      <c r="F264" s="6">
        <v>6132.11</v>
      </c>
      <c r="G264" s="6">
        <v>-6132.11</v>
      </c>
      <c r="H264" s="6">
        <v>6132.11</v>
      </c>
      <c r="I264" s="6">
        <v>13877.02</v>
      </c>
    </row>
    <row r="265" spans="1:9" x14ac:dyDescent="0.25">
      <c r="A265" s="2" t="s">
        <v>305</v>
      </c>
      <c r="B265" s="2" t="s">
        <v>306</v>
      </c>
      <c r="F265" s="6">
        <v>351893.27</v>
      </c>
      <c r="G265" s="6">
        <v>-351893.27</v>
      </c>
      <c r="H265" s="6">
        <v>351893.27</v>
      </c>
      <c r="I265" s="6">
        <v>1632376.68</v>
      </c>
    </row>
    <row r="266" spans="1:9" x14ac:dyDescent="0.25">
      <c r="A266" s="2" t="s">
        <v>307</v>
      </c>
      <c r="B266" s="2" t="s">
        <v>308</v>
      </c>
      <c r="F266" s="6">
        <v>2411904.2400000002</v>
      </c>
      <c r="G266" s="6">
        <v>-2411904.2400000002</v>
      </c>
      <c r="H266" s="6">
        <v>2411904.2400000002</v>
      </c>
      <c r="I266" s="6">
        <v>2412223.09</v>
      </c>
    </row>
    <row r="267" spans="1:9" x14ac:dyDescent="0.25">
      <c r="A267" s="2" t="s">
        <v>309</v>
      </c>
      <c r="B267" s="2" t="s">
        <v>310</v>
      </c>
      <c r="F267" s="6">
        <v>390213.71</v>
      </c>
      <c r="G267" s="6">
        <v>-390213.71</v>
      </c>
      <c r="H267" s="6">
        <v>390213.71</v>
      </c>
      <c r="I267" s="6">
        <v>548035.18999999994</v>
      </c>
    </row>
    <row r="268" spans="1:9" x14ac:dyDescent="0.25">
      <c r="A268" s="2" t="s">
        <v>311</v>
      </c>
      <c r="B268" s="2" t="s">
        <v>312</v>
      </c>
      <c r="F268" s="6">
        <v>715139.08</v>
      </c>
      <c r="G268" s="6">
        <v>-715139.08</v>
      </c>
      <c r="H268" s="6">
        <v>715139.08</v>
      </c>
      <c r="I268" s="6">
        <v>39916.22</v>
      </c>
    </row>
    <row r="269" spans="1:9" x14ac:dyDescent="0.25">
      <c r="A269" s="2" t="s">
        <v>313</v>
      </c>
      <c r="B269" s="2" t="s">
        <v>314</v>
      </c>
    </row>
    <row r="270" spans="1:9" x14ac:dyDescent="0.25">
      <c r="A270" s="4" t="s">
        <v>315</v>
      </c>
      <c r="B270" s="4" t="s">
        <v>316</v>
      </c>
      <c r="C270" s="8"/>
      <c r="D270" s="8"/>
      <c r="E270" s="8"/>
      <c r="F270" s="8">
        <v>11550362.039999999</v>
      </c>
      <c r="G270" s="8">
        <v>-11550362.039999999</v>
      </c>
      <c r="H270" s="8">
        <v>11550362.039999999</v>
      </c>
      <c r="I270" s="8">
        <v>14929156.4</v>
      </c>
    </row>
    <row r="271" spans="1:9" x14ac:dyDescent="0.25">
      <c r="A271" s="2" t="s">
        <v>14</v>
      </c>
      <c r="B271" s="2" t="s">
        <v>14</v>
      </c>
    </row>
    <row r="272" spans="1:9" x14ac:dyDescent="0.25">
      <c r="A272" s="2" t="s">
        <v>14</v>
      </c>
      <c r="B272" s="2" t="s">
        <v>317</v>
      </c>
    </row>
    <row r="273" spans="1:9" x14ac:dyDescent="0.25">
      <c r="A273" s="4" t="s">
        <v>318</v>
      </c>
      <c r="B273" s="4" t="s">
        <v>319</v>
      </c>
      <c r="C273" s="8"/>
      <c r="D273" s="8"/>
      <c r="E273" s="8"/>
      <c r="F273" s="8"/>
      <c r="G273" s="8"/>
      <c r="H273" s="8"/>
      <c r="I273" s="8"/>
    </row>
    <row r="274" spans="1:9" x14ac:dyDescent="0.25">
      <c r="A274" s="2" t="s">
        <v>14</v>
      </c>
      <c r="B274" s="2" t="s">
        <v>14</v>
      </c>
    </row>
    <row r="275" spans="1:9" x14ac:dyDescent="0.25">
      <c r="A275" s="4" t="s">
        <v>14</v>
      </c>
      <c r="B275" s="4" t="s">
        <v>320</v>
      </c>
      <c r="C275" s="8"/>
      <c r="D275" s="8"/>
      <c r="E275" s="8"/>
      <c r="F275" s="8"/>
      <c r="G275" s="8"/>
      <c r="H275" s="8"/>
      <c r="I275" s="8"/>
    </row>
    <row r="276" spans="1:9" x14ac:dyDescent="0.25">
      <c r="A276" s="2" t="s">
        <v>321</v>
      </c>
      <c r="B276" s="2" t="s">
        <v>322</v>
      </c>
      <c r="F276" s="6">
        <v>3294851.86</v>
      </c>
      <c r="G276" s="6">
        <v>-3294851.86</v>
      </c>
      <c r="H276" s="6">
        <v>3294851.86</v>
      </c>
      <c r="I276" s="6">
        <v>2789272.2</v>
      </c>
    </row>
    <row r="277" spans="1:9" x14ac:dyDescent="0.25">
      <c r="A277" s="2" t="s">
        <v>323</v>
      </c>
      <c r="B277" s="2" t="s">
        <v>324</v>
      </c>
      <c r="F277" s="6">
        <v>35326.43</v>
      </c>
      <c r="G277" s="6">
        <v>-35326.43</v>
      </c>
      <c r="H277" s="6">
        <v>35326.43</v>
      </c>
      <c r="I277" s="6">
        <v>153050.48000000001</v>
      </c>
    </row>
    <row r="278" spans="1:9" x14ac:dyDescent="0.25">
      <c r="A278" s="2" t="s">
        <v>325</v>
      </c>
      <c r="B278" s="2" t="s">
        <v>326</v>
      </c>
      <c r="F278" s="6">
        <v>1504.02</v>
      </c>
      <c r="G278" s="6">
        <v>-1504.02</v>
      </c>
      <c r="H278" s="6">
        <v>1504.02</v>
      </c>
      <c r="I278" s="6">
        <v>1780.97</v>
      </c>
    </row>
    <row r="279" spans="1:9" x14ac:dyDescent="0.25">
      <c r="A279" s="4" t="s">
        <v>327</v>
      </c>
      <c r="B279" s="4" t="s">
        <v>328</v>
      </c>
      <c r="C279" s="8"/>
      <c r="D279" s="8"/>
      <c r="E279" s="8"/>
      <c r="F279" s="8">
        <v>3331682.31</v>
      </c>
      <c r="G279" s="8">
        <v>-3331682.31</v>
      </c>
      <c r="H279" s="8">
        <v>3331682.31</v>
      </c>
      <c r="I279" s="8">
        <v>2944103.65</v>
      </c>
    </row>
    <row r="280" spans="1:9" x14ac:dyDescent="0.25">
      <c r="A280" s="2" t="s">
        <v>14</v>
      </c>
      <c r="B280" s="2" t="s">
        <v>14</v>
      </c>
    </row>
    <row r="281" spans="1:9" x14ac:dyDescent="0.25">
      <c r="A281" s="2" t="s">
        <v>14</v>
      </c>
      <c r="B281" s="2" t="s">
        <v>329</v>
      </c>
    </row>
    <row r="282" spans="1:9" x14ac:dyDescent="0.25">
      <c r="A282" s="2" t="s">
        <v>14</v>
      </c>
      <c r="B282" s="2" t="s">
        <v>330</v>
      </c>
      <c r="F282" s="6">
        <v>19.53</v>
      </c>
      <c r="G282" s="6">
        <v>-19.53</v>
      </c>
      <c r="H282" s="6">
        <v>19.53</v>
      </c>
      <c r="I282" s="6">
        <v>41.77</v>
      </c>
    </row>
    <row r="283" spans="1:9" x14ac:dyDescent="0.25">
      <c r="A283" s="2" t="s">
        <v>331</v>
      </c>
      <c r="B283" s="2" t="s">
        <v>332</v>
      </c>
      <c r="F283" s="6">
        <v>164722.46</v>
      </c>
      <c r="G283" s="6">
        <v>-164722.46</v>
      </c>
      <c r="H283" s="6">
        <v>164722.46</v>
      </c>
      <c r="I283" s="6">
        <v>108093.16</v>
      </c>
    </row>
    <row r="284" spans="1:9" x14ac:dyDescent="0.25">
      <c r="A284" s="4" t="s">
        <v>14</v>
      </c>
      <c r="B284" s="4" t="s">
        <v>333</v>
      </c>
      <c r="C284" s="8"/>
      <c r="D284" s="8"/>
      <c r="E284" s="8"/>
      <c r="F284" s="8">
        <v>164741.99</v>
      </c>
      <c r="G284" s="8">
        <v>-164741.99</v>
      </c>
      <c r="H284" s="8">
        <v>164741.99</v>
      </c>
      <c r="I284" s="8">
        <v>108134.93</v>
      </c>
    </row>
    <row r="285" spans="1:9" x14ac:dyDescent="0.25">
      <c r="A285" s="2" t="s">
        <v>14</v>
      </c>
      <c r="B285" s="2" t="s">
        <v>14</v>
      </c>
    </row>
    <row r="286" spans="1:9" x14ac:dyDescent="0.25">
      <c r="A286" s="4" t="s">
        <v>334</v>
      </c>
      <c r="B286" s="4" t="s">
        <v>335</v>
      </c>
      <c r="C286" s="8"/>
      <c r="D286" s="8"/>
      <c r="E286" s="8"/>
      <c r="F286" s="8"/>
      <c r="G286" s="8"/>
      <c r="H286" s="8"/>
      <c r="I286" s="8"/>
    </row>
    <row r="287" spans="1:9" x14ac:dyDescent="0.25">
      <c r="A287" s="4" t="s">
        <v>336</v>
      </c>
      <c r="B287" s="4" t="s">
        <v>337</v>
      </c>
      <c r="C287" s="8"/>
      <c r="D287" s="8"/>
      <c r="E287" s="8"/>
      <c r="F287" s="8">
        <v>15046766.810000001</v>
      </c>
      <c r="G287" s="8">
        <v>-15046766.810000001</v>
      </c>
      <c r="H287" s="8">
        <v>15046766.810000001</v>
      </c>
      <c r="I287" s="8">
        <v>17981353.210000001</v>
      </c>
    </row>
    <row r="288" spans="1:9" x14ac:dyDescent="0.25">
      <c r="A288" s="4" t="s">
        <v>338</v>
      </c>
      <c r="B288" s="4" t="s">
        <v>339</v>
      </c>
      <c r="C288" s="8">
        <v>1276830</v>
      </c>
      <c r="D288" s="8">
        <v>1614049.96</v>
      </c>
      <c r="E288" s="8">
        <v>-337219.96</v>
      </c>
      <c r="F288" s="8">
        <v>32408464.670000002</v>
      </c>
      <c r="G288" s="8">
        <v>-30794414.710000001</v>
      </c>
      <c r="H288" s="8">
        <v>31131634.670000002</v>
      </c>
      <c r="I288" s="8">
        <v>35605901.659999996</v>
      </c>
    </row>
    <row r="289" spans="1:9" x14ac:dyDescent="0.25">
      <c r="A289" s="2" t="s">
        <v>14</v>
      </c>
      <c r="B289" s="2" t="s">
        <v>14</v>
      </c>
    </row>
    <row r="290" spans="1:9" x14ac:dyDescent="0.25">
      <c r="A290" s="2" t="s">
        <v>14</v>
      </c>
      <c r="B290" s="2" t="s">
        <v>14</v>
      </c>
    </row>
    <row r="291" spans="1:9" x14ac:dyDescent="0.25">
      <c r="A291" s="4" t="s">
        <v>14</v>
      </c>
      <c r="B291" s="4" t="s">
        <v>340</v>
      </c>
      <c r="C291" s="8"/>
      <c r="D291" s="8"/>
      <c r="E291" s="8"/>
      <c r="F291" s="8"/>
      <c r="G291" s="8"/>
      <c r="H291" s="8"/>
      <c r="I291" s="8"/>
    </row>
    <row r="292" spans="1:9" x14ac:dyDescent="0.25">
      <c r="A292" s="4" t="s">
        <v>14</v>
      </c>
      <c r="B292" s="4" t="s">
        <v>341</v>
      </c>
      <c r="C292" s="8"/>
      <c r="D292" s="8"/>
      <c r="E292" s="8"/>
      <c r="F292" s="8"/>
      <c r="G292" s="8"/>
      <c r="H292" s="8"/>
      <c r="I292" s="8"/>
    </row>
    <row r="293" spans="1:9" x14ac:dyDescent="0.25">
      <c r="A293" s="2" t="s">
        <v>14</v>
      </c>
      <c r="B293" s="2" t="s">
        <v>342</v>
      </c>
      <c r="F293" s="6">
        <v>-1603430.12</v>
      </c>
      <c r="G293" s="6">
        <v>1603430.12</v>
      </c>
      <c r="H293" s="6">
        <v>-1603430.12</v>
      </c>
      <c r="I293" s="6">
        <v>-1440258.68</v>
      </c>
    </row>
    <row r="294" spans="1:9" x14ac:dyDescent="0.25">
      <c r="A294" s="2" t="s">
        <v>14</v>
      </c>
      <c r="B294" s="2" t="s">
        <v>343</v>
      </c>
      <c r="F294" s="6">
        <v>-2787.09</v>
      </c>
      <c r="G294" s="6">
        <v>2787.09</v>
      </c>
      <c r="H294" s="6">
        <v>-2787.09</v>
      </c>
      <c r="I294" s="6">
        <v>-2787.09</v>
      </c>
    </row>
    <row r="295" spans="1:9" x14ac:dyDescent="0.25">
      <c r="A295" s="2" t="s">
        <v>14</v>
      </c>
      <c r="B295" s="2" t="s">
        <v>344</v>
      </c>
    </row>
    <row r="296" spans="1:9" x14ac:dyDescent="0.25">
      <c r="A296" s="4" t="s">
        <v>345</v>
      </c>
      <c r="B296" s="4" t="s">
        <v>346</v>
      </c>
      <c r="C296" s="8"/>
      <c r="D296" s="8"/>
      <c r="E296" s="8"/>
      <c r="F296" s="8">
        <v>-1606217.21</v>
      </c>
      <c r="G296" s="8">
        <v>1606217.21</v>
      </c>
      <c r="H296" s="8">
        <v>-1606217.21</v>
      </c>
      <c r="I296" s="8">
        <v>-1443045.77</v>
      </c>
    </row>
    <row r="297" spans="1:9" x14ac:dyDescent="0.25">
      <c r="A297" s="2" t="s">
        <v>14</v>
      </c>
      <c r="B297" s="2" t="s">
        <v>14</v>
      </c>
    </row>
    <row r="298" spans="1:9" x14ac:dyDescent="0.25">
      <c r="A298" s="4" t="s">
        <v>14</v>
      </c>
      <c r="B298" s="4" t="s">
        <v>347</v>
      </c>
      <c r="C298" s="8"/>
      <c r="D298" s="8"/>
      <c r="E298" s="8"/>
      <c r="F298" s="8"/>
      <c r="G298" s="8"/>
      <c r="H298" s="8"/>
      <c r="I298" s="8"/>
    </row>
    <row r="299" spans="1:9" x14ac:dyDescent="0.25">
      <c r="A299" s="2" t="s">
        <v>348</v>
      </c>
      <c r="B299" s="2" t="s">
        <v>349</v>
      </c>
    </row>
    <row r="300" spans="1:9" x14ac:dyDescent="0.25">
      <c r="A300" s="2" t="s">
        <v>350</v>
      </c>
      <c r="B300" s="2" t="s">
        <v>351</v>
      </c>
    </row>
    <row r="301" spans="1:9" x14ac:dyDescent="0.25">
      <c r="A301" s="2" t="s">
        <v>352</v>
      </c>
      <c r="B301" s="2" t="s">
        <v>347</v>
      </c>
    </row>
    <row r="302" spans="1:9" x14ac:dyDescent="0.25">
      <c r="A302" s="4" t="s">
        <v>353</v>
      </c>
      <c r="B302" s="4" t="s">
        <v>354</v>
      </c>
      <c r="C302" s="8"/>
      <c r="D302" s="8"/>
      <c r="E302" s="8"/>
      <c r="F302" s="8"/>
      <c r="G302" s="8"/>
      <c r="H302" s="8"/>
      <c r="I302" s="8"/>
    </row>
    <row r="303" spans="1:9" x14ac:dyDescent="0.25">
      <c r="A303" s="4" t="s">
        <v>14</v>
      </c>
      <c r="B303" s="4" t="s">
        <v>355</v>
      </c>
      <c r="C303" s="8"/>
      <c r="D303" s="8"/>
      <c r="E303" s="8"/>
      <c r="F303" s="8"/>
      <c r="G303" s="8"/>
      <c r="H303" s="8"/>
      <c r="I303" s="8"/>
    </row>
    <row r="304" spans="1:9" x14ac:dyDescent="0.25">
      <c r="A304" s="2" t="s">
        <v>356</v>
      </c>
      <c r="B304" s="2" t="s">
        <v>357</v>
      </c>
      <c r="F304" s="6">
        <v>-2060862.74</v>
      </c>
      <c r="G304" s="6">
        <v>2060862.74</v>
      </c>
      <c r="H304" s="6">
        <v>-2060862.74</v>
      </c>
      <c r="I304" s="6">
        <v>-1630406.17</v>
      </c>
    </row>
    <row r="305" spans="1:9" x14ac:dyDescent="0.25">
      <c r="A305" s="2" t="s">
        <v>358</v>
      </c>
      <c r="B305" s="2" t="s">
        <v>359</v>
      </c>
      <c r="F305" s="6">
        <v>-5000</v>
      </c>
      <c r="G305" s="6">
        <v>5000</v>
      </c>
      <c r="H305" s="6">
        <v>-5000</v>
      </c>
    </row>
    <row r="306" spans="1:9" x14ac:dyDescent="0.25">
      <c r="A306" s="2" t="s">
        <v>360</v>
      </c>
      <c r="B306" s="2" t="s">
        <v>361</v>
      </c>
      <c r="F306" s="6">
        <v>-309.42</v>
      </c>
      <c r="G306" s="6">
        <v>309.42</v>
      </c>
      <c r="H306" s="6">
        <v>-309.42</v>
      </c>
      <c r="I306" s="6">
        <v>-544059.84</v>
      </c>
    </row>
    <row r="307" spans="1:9" x14ac:dyDescent="0.25">
      <c r="A307" s="2" t="s">
        <v>362</v>
      </c>
      <c r="B307" s="2" t="s">
        <v>363</v>
      </c>
      <c r="F307" s="6">
        <v>-1264.67</v>
      </c>
      <c r="G307" s="6">
        <v>1264.67</v>
      </c>
      <c r="H307" s="6">
        <v>-1264.67</v>
      </c>
      <c r="I307" s="6">
        <v>-2264.67</v>
      </c>
    </row>
    <row r="308" spans="1:9" x14ac:dyDescent="0.25">
      <c r="A308" s="2" t="s">
        <v>364</v>
      </c>
      <c r="B308" s="2" t="s">
        <v>365</v>
      </c>
      <c r="D308" s="6">
        <v>148898</v>
      </c>
      <c r="E308" s="6">
        <v>-148898</v>
      </c>
      <c r="F308" s="6">
        <v>-743478.79</v>
      </c>
      <c r="G308" s="6">
        <v>892376.79</v>
      </c>
      <c r="H308" s="6">
        <v>-743478.79</v>
      </c>
      <c r="I308" s="6">
        <v>-5288992.62</v>
      </c>
    </row>
    <row r="309" spans="1:9" x14ac:dyDescent="0.25">
      <c r="A309" s="2" t="s">
        <v>366</v>
      </c>
      <c r="B309" s="2" t="s">
        <v>367</v>
      </c>
    </row>
    <row r="310" spans="1:9" x14ac:dyDescent="0.25">
      <c r="A310" s="2" t="s">
        <v>368</v>
      </c>
      <c r="B310" s="2" t="s">
        <v>369</v>
      </c>
    </row>
    <row r="311" spans="1:9" x14ac:dyDescent="0.25">
      <c r="A311" s="2" t="s">
        <v>370</v>
      </c>
      <c r="B311" s="2" t="s">
        <v>371</v>
      </c>
      <c r="F311" s="6">
        <v>-2311425.35</v>
      </c>
      <c r="G311" s="6">
        <v>2311425.35</v>
      </c>
      <c r="H311" s="6">
        <v>-2311425.35</v>
      </c>
      <c r="I311" s="6">
        <v>-2791457.92</v>
      </c>
    </row>
    <row r="312" spans="1:9" x14ac:dyDescent="0.25">
      <c r="A312" s="2" t="s">
        <v>372</v>
      </c>
      <c r="B312" s="2" t="s">
        <v>373</v>
      </c>
      <c r="F312" s="6">
        <v>-20286.43</v>
      </c>
      <c r="G312" s="6">
        <v>20286.43</v>
      </c>
      <c r="H312" s="6">
        <v>-20286.43</v>
      </c>
    </row>
    <row r="313" spans="1:9" x14ac:dyDescent="0.25">
      <c r="A313" s="2" t="s">
        <v>374</v>
      </c>
      <c r="B313" s="2" t="s">
        <v>375</v>
      </c>
      <c r="F313" s="6">
        <v>-968056.74</v>
      </c>
      <c r="G313" s="6">
        <v>968056.74</v>
      </c>
      <c r="H313" s="6">
        <v>-968056.74</v>
      </c>
      <c r="I313" s="6">
        <v>-527864.19999999995</v>
      </c>
    </row>
    <row r="314" spans="1:9" x14ac:dyDescent="0.25">
      <c r="A314" s="2" t="s">
        <v>376</v>
      </c>
      <c r="B314" s="2" t="s">
        <v>377</v>
      </c>
      <c r="F314" s="6">
        <v>-285597.15999999997</v>
      </c>
      <c r="G314" s="6">
        <v>285597.15999999997</v>
      </c>
      <c r="H314" s="6">
        <v>-285597.15999999997</v>
      </c>
      <c r="I314" s="6">
        <v>-239955.29</v>
      </c>
    </row>
    <row r="315" spans="1:9" x14ac:dyDescent="0.25">
      <c r="A315" s="4" t="s">
        <v>378</v>
      </c>
      <c r="B315" s="4" t="s">
        <v>379</v>
      </c>
      <c r="C315" s="8"/>
      <c r="D315" s="8">
        <v>148898</v>
      </c>
      <c r="E315" s="8">
        <v>-148898</v>
      </c>
      <c r="F315" s="8">
        <v>-6396281.2999999998</v>
      </c>
      <c r="G315" s="8">
        <v>6545179.2999999998</v>
      </c>
      <c r="H315" s="8">
        <v>-6396281.2999999998</v>
      </c>
      <c r="I315" s="8">
        <v>-11025000.710000001</v>
      </c>
    </row>
    <row r="316" spans="1:9" x14ac:dyDescent="0.25">
      <c r="A316" s="2" t="s">
        <v>14</v>
      </c>
      <c r="B316" s="2" t="s">
        <v>14</v>
      </c>
    </row>
    <row r="317" spans="1:9" x14ac:dyDescent="0.25">
      <c r="A317" s="4" t="s">
        <v>14</v>
      </c>
      <c r="B317" s="4" t="s">
        <v>380</v>
      </c>
      <c r="C317" s="8"/>
      <c r="D317" s="8"/>
      <c r="E317" s="8"/>
      <c r="F317" s="8"/>
      <c r="G317" s="8"/>
      <c r="H317" s="8"/>
      <c r="I317" s="8"/>
    </row>
    <row r="318" spans="1:9" x14ac:dyDescent="0.25">
      <c r="A318" s="2" t="s">
        <v>14</v>
      </c>
      <c r="B318" s="2" t="s">
        <v>381</v>
      </c>
      <c r="F318" s="6">
        <v>-5185.7700000000004</v>
      </c>
      <c r="G318" s="6">
        <v>5185.7700000000004</v>
      </c>
      <c r="H318" s="6">
        <v>-5185.7700000000004</v>
      </c>
      <c r="I318" s="6">
        <v>-24581.31</v>
      </c>
    </row>
    <row r="319" spans="1:9" x14ac:dyDescent="0.25">
      <c r="A319" s="2" t="s">
        <v>14</v>
      </c>
      <c r="B319" s="2" t="s">
        <v>382</v>
      </c>
      <c r="F319" s="6">
        <v>-3825.53</v>
      </c>
      <c r="G319" s="6">
        <v>3825.53</v>
      </c>
      <c r="H319" s="6">
        <v>-3825.53</v>
      </c>
      <c r="I319" s="6">
        <v>-5121.78</v>
      </c>
    </row>
    <row r="320" spans="1:9" x14ac:dyDescent="0.25">
      <c r="A320" s="4" t="s">
        <v>383</v>
      </c>
      <c r="B320" s="4" t="s">
        <v>384</v>
      </c>
      <c r="C320" s="8"/>
      <c r="D320" s="8"/>
      <c r="E320" s="8"/>
      <c r="F320" s="8">
        <v>-9011.2999999999993</v>
      </c>
      <c r="G320" s="8">
        <v>9011.2999999999993</v>
      </c>
      <c r="H320" s="8">
        <v>-9011.2999999999993</v>
      </c>
      <c r="I320" s="8">
        <v>-29703.09</v>
      </c>
    </row>
    <row r="321" spans="1:9" x14ac:dyDescent="0.25">
      <c r="A321" s="2" t="s">
        <v>14</v>
      </c>
      <c r="B321" s="2" t="s">
        <v>14</v>
      </c>
    </row>
    <row r="322" spans="1:9" x14ac:dyDescent="0.25">
      <c r="A322" s="4" t="s">
        <v>385</v>
      </c>
      <c r="B322" s="4" t="s">
        <v>386</v>
      </c>
      <c r="C322" s="8"/>
      <c r="D322" s="8">
        <v>148898</v>
      </c>
      <c r="E322" s="8">
        <v>-148898</v>
      </c>
      <c r="F322" s="8">
        <v>-8011509.8099999996</v>
      </c>
      <c r="G322" s="8">
        <v>8160407.8099999996</v>
      </c>
      <c r="H322" s="8">
        <v>-8011509.8099999996</v>
      </c>
      <c r="I322" s="8">
        <v>-12497749.57</v>
      </c>
    </row>
    <row r="323" spans="1:9" x14ac:dyDescent="0.25">
      <c r="A323" s="2" t="s">
        <v>14</v>
      </c>
      <c r="B323" s="2" t="s">
        <v>14</v>
      </c>
    </row>
    <row r="324" spans="1:9" x14ac:dyDescent="0.25">
      <c r="A324" s="4" t="s">
        <v>14</v>
      </c>
      <c r="B324" s="4" t="s">
        <v>387</v>
      </c>
      <c r="C324" s="8"/>
      <c r="D324" s="8"/>
      <c r="E324" s="8"/>
      <c r="F324" s="8"/>
      <c r="G324" s="8"/>
      <c r="H324" s="8"/>
      <c r="I324" s="8"/>
    </row>
    <row r="325" spans="1:9" x14ac:dyDescent="0.25">
      <c r="A325" s="2" t="s">
        <v>388</v>
      </c>
      <c r="B325" s="2" t="s">
        <v>389</v>
      </c>
      <c r="F325" s="6">
        <v>-804536.81</v>
      </c>
      <c r="G325" s="6">
        <v>804536.81</v>
      </c>
      <c r="H325" s="6">
        <v>-804536.81</v>
      </c>
      <c r="I325" s="6">
        <v>-624536.81000000006</v>
      </c>
    </row>
    <row r="326" spans="1:9" x14ac:dyDescent="0.25">
      <c r="A326" s="2" t="s">
        <v>14</v>
      </c>
      <c r="B326" s="2" t="s">
        <v>390</v>
      </c>
    </row>
    <row r="327" spans="1:9" x14ac:dyDescent="0.25">
      <c r="A327" s="2" t="s">
        <v>391</v>
      </c>
      <c r="B327" s="2" t="s">
        <v>392</v>
      </c>
    </row>
    <row r="328" spans="1:9" x14ac:dyDescent="0.25">
      <c r="A328" s="2" t="s">
        <v>393</v>
      </c>
      <c r="B328" s="2" t="s">
        <v>394</v>
      </c>
    </row>
    <row r="329" spans="1:9" x14ac:dyDescent="0.25">
      <c r="A329" s="2" t="s">
        <v>395</v>
      </c>
      <c r="B329" s="2" t="s">
        <v>396</v>
      </c>
      <c r="F329" s="6">
        <v>-7857679.9900000002</v>
      </c>
      <c r="G329" s="6">
        <v>7857679.9900000002</v>
      </c>
      <c r="H329" s="6">
        <v>-7857679.9900000002</v>
      </c>
      <c r="I329" s="6">
        <v>-8052792.3700000001</v>
      </c>
    </row>
    <row r="330" spans="1:9" x14ac:dyDescent="0.25">
      <c r="A330" s="2" t="s">
        <v>397</v>
      </c>
      <c r="B330" s="2" t="s">
        <v>398</v>
      </c>
      <c r="D330" s="6">
        <v>1492845.27</v>
      </c>
      <c r="E330" s="6">
        <v>-1492845.27</v>
      </c>
      <c r="F330" s="6">
        <v>-9886701.0600000005</v>
      </c>
      <c r="G330" s="6">
        <v>11379546.33</v>
      </c>
      <c r="H330" s="6">
        <v>-9886701.0600000005</v>
      </c>
      <c r="I330" s="6">
        <v>-8774146.3000000007</v>
      </c>
    </row>
    <row r="331" spans="1:9" x14ac:dyDescent="0.25">
      <c r="A331" s="4" t="s">
        <v>399</v>
      </c>
      <c r="B331" s="4" t="s">
        <v>400</v>
      </c>
      <c r="C331" s="8"/>
      <c r="D331" s="8">
        <v>1492845.27</v>
      </c>
      <c r="E331" s="8">
        <v>-1492845.27</v>
      </c>
      <c r="F331" s="8">
        <v>-18548917.859999999</v>
      </c>
      <c r="G331" s="8">
        <v>20041763.129999999</v>
      </c>
      <c r="H331" s="8">
        <v>-18548917.859999999</v>
      </c>
      <c r="I331" s="8">
        <v>-17451475.48</v>
      </c>
    </row>
    <row r="332" spans="1:9" x14ac:dyDescent="0.25">
      <c r="A332" s="2" t="s">
        <v>14</v>
      </c>
      <c r="B332" s="2" t="s">
        <v>14</v>
      </c>
    </row>
    <row r="333" spans="1:9" x14ac:dyDescent="0.25">
      <c r="A333" s="4" t="s">
        <v>401</v>
      </c>
      <c r="B333" s="4" t="s">
        <v>402</v>
      </c>
      <c r="C333" s="8"/>
      <c r="D333" s="8">
        <v>1641743.27</v>
      </c>
      <c r="E333" s="8">
        <v>-1641743.27</v>
      </c>
      <c r="F333" s="8">
        <v>-26560427.670000002</v>
      </c>
      <c r="G333" s="8">
        <v>28202170.940000001</v>
      </c>
      <c r="H333" s="8">
        <v>-26560427.670000002</v>
      </c>
      <c r="I333" s="8">
        <v>-29949225.050000001</v>
      </c>
    </row>
    <row r="334" spans="1:9" x14ac:dyDescent="0.25">
      <c r="A334" s="2" t="s">
        <v>14</v>
      </c>
      <c r="B334" s="2" t="s">
        <v>14</v>
      </c>
    </row>
    <row r="335" spans="1:9" x14ac:dyDescent="0.25">
      <c r="A335" s="4" t="s">
        <v>14</v>
      </c>
      <c r="B335" s="4" t="s">
        <v>403</v>
      </c>
      <c r="C335" s="8"/>
      <c r="D335" s="8"/>
      <c r="E335" s="8"/>
      <c r="F335" s="8"/>
      <c r="G335" s="8"/>
      <c r="H335" s="8"/>
      <c r="I335" s="8"/>
    </row>
    <row r="336" spans="1:9" x14ac:dyDescent="0.25">
      <c r="A336" s="4" t="s">
        <v>404</v>
      </c>
      <c r="B336" s="4" t="s">
        <v>405</v>
      </c>
      <c r="C336" s="8"/>
      <c r="D336" s="8"/>
      <c r="E336" s="8"/>
      <c r="F336" s="8">
        <v>-4685687.6100000003</v>
      </c>
      <c r="G336" s="8">
        <v>4685687.6100000003</v>
      </c>
      <c r="H336" s="8">
        <v>-4685687.6100000003</v>
      </c>
      <c r="I336" s="8">
        <v>-4685687.6100000003</v>
      </c>
    </row>
    <row r="337" spans="1:9" x14ac:dyDescent="0.25">
      <c r="A337" s="4" t="s">
        <v>406</v>
      </c>
      <c r="B337" s="4" t="s">
        <v>407</v>
      </c>
      <c r="C337" s="8"/>
      <c r="D337" s="8">
        <v>535750.61</v>
      </c>
      <c r="E337" s="8">
        <v>-535750.61</v>
      </c>
      <c r="F337" s="8">
        <v>-196138.15</v>
      </c>
      <c r="G337" s="8">
        <v>731888.76</v>
      </c>
      <c r="H337" s="8">
        <v>-196138.15</v>
      </c>
      <c r="I337" s="8">
        <v>-258587.69</v>
      </c>
    </row>
    <row r="338" spans="1:9" x14ac:dyDescent="0.25">
      <c r="A338" s="4" t="s">
        <v>408</v>
      </c>
      <c r="B338" s="4" t="s">
        <v>409</v>
      </c>
      <c r="C338" s="8"/>
      <c r="D338" s="8"/>
      <c r="E338" s="8"/>
      <c r="F338" s="8"/>
      <c r="G338" s="8"/>
      <c r="H338" s="8"/>
      <c r="I338" s="8"/>
    </row>
    <row r="339" spans="1:9" x14ac:dyDescent="0.25">
      <c r="A339" s="4" t="s">
        <v>410</v>
      </c>
      <c r="B339" s="4" t="s">
        <v>411</v>
      </c>
      <c r="C339" s="8"/>
      <c r="D339" s="8"/>
      <c r="E339" s="8"/>
      <c r="F339" s="8">
        <v>-1189704.51</v>
      </c>
      <c r="G339" s="8">
        <v>1189704.51</v>
      </c>
      <c r="H339" s="8">
        <v>-1189704.51</v>
      </c>
      <c r="I339" s="8">
        <v>-931116.82</v>
      </c>
    </row>
    <row r="340" spans="1:9" x14ac:dyDescent="0.25">
      <c r="A340" s="4" t="s">
        <v>412</v>
      </c>
      <c r="B340" s="4" t="s">
        <v>413</v>
      </c>
      <c r="C340" s="8"/>
      <c r="D340" s="8"/>
      <c r="E340" s="8"/>
      <c r="F340" s="8"/>
      <c r="G340" s="8"/>
      <c r="H340" s="8"/>
      <c r="I340" s="8"/>
    </row>
    <row r="341" spans="1:9" x14ac:dyDescent="0.25">
      <c r="A341" s="5" t="s">
        <v>414</v>
      </c>
      <c r="B341" s="5" t="s">
        <v>415</v>
      </c>
      <c r="C341" s="9"/>
      <c r="D341" s="9">
        <v>535750.61</v>
      </c>
      <c r="E341" s="9">
        <v>-535750.61</v>
      </c>
      <c r="F341" s="9">
        <v>-6071530.2699999996</v>
      </c>
      <c r="G341" s="9">
        <v>6607280.8799999999</v>
      </c>
      <c r="H341" s="9">
        <v>-6071530.2699999996</v>
      </c>
      <c r="I341" s="9">
        <v>-5875392.1200000001</v>
      </c>
    </row>
    <row r="342" spans="1:9" x14ac:dyDescent="0.25">
      <c r="A342" s="5" t="s">
        <v>14</v>
      </c>
      <c r="B342" s="5" t="s">
        <v>416</v>
      </c>
      <c r="C342" s="9"/>
      <c r="D342" s="9">
        <v>2177493.88</v>
      </c>
      <c r="E342" s="9">
        <v>-2177493.88</v>
      </c>
      <c r="F342" s="9">
        <v>-32631957.940000001</v>
      </c>
      <c r="G342" s="9">
        <v>34809451.82</v>
      </c>
      <c r="H342" s="9">
        <v>-32631957.940000001</v>
      </c>
      <c r="I342" s="9">
        <v>-35824617.170000002</v>
      </c>
    </row>
    <row r="343" spans="1:9" x14ac:dyDescent="0.25">
      <c r="A343" s="2" t="s">
        <v>14</v>
      </c>
      <c r="B343" s="2" t="s">
        <v>417</v>
      </c>
    </row>
  </sheetData>
  <pageMargins left="0.7" right="0.7" top="0.75" bottom="0.75" header="0.3" footer="0.3"/>
  <pageSetup paperSize="9" orientation="landscape" r:id="rId1"/>
  <headerFooter>
    <oddHeader>&amp;BBilancio regione dal 2019&amp;B
CONSORZIO EMILIA CENTRALE</oddHeader>
    <evenHeader>&amp;D
EMILIACENTRALE\BONINIPATRIZIA
Pagina 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836F-6A19-43FE-AB94-FA1658C6CA7C}">
  <dimension ref="A1:DE84"/>
  <sheetViews>
    <sheetView topLeftCell="A2" workbookViewId="0">
      <selection activeCell="I14" sqref="I14:I16"/>
    </sheetView>
  </sheetViews>
  <sheetFormatPr defaultRowHeight="15" x14ac:dyDescent="0.25"/>
  <cols>
    <col min="3" max="3" width="33.42578125" customWidth="1"/>
    <col min="8" max="8" width="14" customWidth="1"/>
    <col min="9" max="9" width="18.28515625" customWidth="1"/>
  </cols>
  <sheetData>
    <row r="1" spans="1:20" ht="102.75" x14ac:dyDescent="0.25">
      <c r="A1" s="42" t="s">
        <v>423</v>
      </c>
      <c r="B1" s="42" t="s">
        <v>424</v>
      </c>
      <c r="C1" s="42" t="s">
        <v>425</v>
      </c>
      <c r="D1" s="42" t="s">
        <v>426</v>
      </c>
      <c r="E1" s="42" t="s">
        <v>427</v>
      </c>
      <c r="F1" s="42" t="s">
        <v>428</v>
      </c>
      <c r="G1" s="42" t="s">
        <v>429</v>
      </c>
      <c r="H1" s="84" t="s">
        <v>430</v>
      </c>
      <c r="I1" s="27" t="s">
        <v>431</v>
      </c>
      <c r="J1" s="97" t="s">
        <v>432</v>
      </c>
      <c r="K1" s="68" t="s">
        <v>433</v>
      </c>
      <c r="L1" s="68" t="s">
        <v>434</v>
      </c>
      <c r="M1" s="45"/>
      <c r="N1" s="46" t="s">
        <v>435</v>
      </c>
      <c r="O1" s="46" t="s">
        <v>436</v>
      </c>
      <c r="P1" s="76" t="s">
        <v>437</v>
      </c>
      <c r="Q1" s="46" t="s">
        <v>438</v>
      </c>
      <c r="R1" s="106" t="s">
        <v>439</v>
      </c>
      <c r="S1" s="43"/>
      <c r="T1" s="107"/>
    </row>
    <row r="2" spans="1:20" x14ac:dyDescent="0.25">
      <c r="A2" s="28">
        <v>3410000</v>
      </c>
      <c r="B2" s="28" t="s">
        <v>440</v>
      </c>
      <c r="C2" s="28" t="s">
        <v>441</v>
      </c>
      <c r="D2" s="28"/>
      <c r="E2" s="28"/>
      <c r="F2" s="28"/>
      <c r="G2" s="28" t="s">
        <v>442</v>
      </c>
      <c r="H2" s="32">
        <v>0</v>
      </c>
      <c r="I2" s="25"/>
      <c r="J2" s="98"/>
      <c r="K2" s="35"/>
      <c r="L2" s="93"/>
      <c r="M2" s="38"/>
      <c r="N2" s="47" t="s">
        <v>443</v>
      </c>
      <c r="O2" s="47"/>
      <c r="P2" s="75"/>
      <c r="Q2" s="35"/>
      <c r="R2" s="38"/>
      <c r="S2" s="28"/>
      <c r="T2" s="28"/>
    </row>
    <row r="3" spans="1:20" x14ac:dyDescent="0.25">
      <c r="A3" s="28">
        <v>3410010</v>
      </c>
      <c r="B3" s="28" t="s">
        <v>440</v>
      </c>
      <c r="C3" s="28" t="s">
        <v>444</v>
      </c>
      <c r="D3" s="28"/>
      <c r="E3" s="28"/>
      <c r="F3" s="28"/>
      <c r="G3" s="28" t="s">
        <v>442</v>
      </c>
      <c r="H3" s="32">
        <v>0</v>
      </c>
      <c r="I3" s="25"/>
      <c r="J3" s="98"/>
      <c r="K3" s="35"/>
      <c r="L3" s="93"/>
      <c r="M3" s="38"/>
      <c r="N3" s="38"/>
      <c r="O3" s="38"/>
      <c r="P3" s="75"/>
      <c r="Q3" s="35"/>
      <c r="R3" s="38"/>
      <c r="S3" s="28"/>
      <c r="T3" s="28"/>
    </row>
    <row r="4" spans="1:20" x14ac:dyDescent="0.25">
      <c r="A4" s="28">
        <v>3410099</v>
      </c>
      <c r="B4" s="28" t="s">
        <v>440</v>
      </c>
      <c r="C4" s="28" t="s">
        <v>445</v>
      </c>
      <c r="D4" s="28"/>
      <c r="E4" s="28"/>
      <c r="F4" s="28"/>
      <c r="G4" s="28" t="s">
        <v>442</v>
      </c>
      <c r="H4" s="32">
        <v>0</v>
      </c>
      <c r="I4" s="25"/>
      <c r="J4" s="98"/>
      <c r="K4" s="35"/>
      <c r="L4" s="93"/>
      <c r="M4" s="38"/>
      <c r="N4" s="38"/>
      <c r="O4" s="38"/>
      <c r="P4" s="75"/>
      <c r="Q4" s="35"/>
      <c r="R4" s="38"/>
      <c r="S4" s="28"/>
      <c r="T4" s="28"/>
    </row>
    <row r="5" spans="1:20" x14ac:dyDescent="0.25">
      <c r="A5" s="28">
        <v>3410100</v>
      </c>
      <c r="B5" s="28" t="s">
        <v>440</v>
      </c>
      <c r="C5" s="28" t="s">
        <v>20</v>
      </c>
      <c r="D5" s="28"/>
      <c r="E5" s="28"/>
      <c r="F5" s="40">
        <v>1</v>
      </c>
      <c r="G5" s="28" t="s">
        <v>442</v>
      </c>
      <c r="H5" s="85">
        <v>23035793</v>
      </c>
      <c r="I5" s="26">
        <v>1387931.9485555943</v>
      </c>
      <c r="J5" s="99">
        <v>1384515.6572452933</v>
      </c>
      <c r="K5" s="87">
        <v>1384272.2</v>
      </c>
      <c r="L5" s="95">
        <v>1378872.6130526089</v>
      </c>
      <c r="M5" s="38"/>
      <c r="N5" s="48">
        <v>5.9951572604422687E-2</v>
      </c>
      <c r="O5" s="35"/>
      <c r="P5" s="77">
        <v>1352783.5801272797</v>
      </c>
      <c r="Q5" s="49"/>
      <c r="R5" s="73">
        <v>5.9951572604422694E-2</v>
      </c>
      <c r="S5" s="28"/>
      <c r="T5" s="30">
        <v>3359.6363689465861</v>
      </c>
    </row>
    <row r="6" spans="1:20" x14ac:dyDescent="0.25">
      <c r="A6" s="28">
        <v>3410103</v>
      </c>
      <c r="B6" s="28" t="s">
        <v>440</v>
      </c>
      <c r="C6" s="28" t="s">
        <v>21</v>
      </c>
      <c r="D6" s="28"/>
      <c r="E6" s="28"/>
      <c r="F6" s="40">
        <v>1</v>
      </c>
      <c r="G6" s="28" t="s">
        <v>442</v>
      </c>
      <c r="H6" s="32">
        <v>0</v>
      </c>
      <c r="I6" s="26">
        <v>12080655.93523654</v>
      </c>
      <c r="J6" s="99">
        <v>12050920.29874713</v>
      </c>
      <c r="K6" s="87">
        <v>12048801.23</v>
      </c>
      <c r="L6" s="95">
        <v>12001802.850741053</v>
      </c>
      <c r="M6" s="38"/>
      <c r="N6" s="48">
        <v>0.5218226456737356</v>
      </c>
      <c r="O6" s="48"/>
      <c r="P6" s="77">
        <v>11774722.088848315</v>
      </c>
      <c r="Q6" s="49"/>
      <c r="R6" s="73">
        <v>0.5218226456737356</v>
      </c>
      <c r="S6" s="28"/>
      <c r="T6" s="30">
        <v>29242.497950760233</v>
      </c>
    </row>
    <row r="7" spans="1:20" x14ac:dyDescent="0.25">
      <c r="A7" s="28">
        <v>3410106</v>
      </c>
      <c r="B7" s="28" t="s">
        <v>440</v>
      </c>
      <c r="C7" s="28" t="s">
        <v>22</v>
      </c>
      <c r="D7" s="28"/>
      <c r="E7" s="28"/>
      <c r="F7" s="40">
        <v>1</v>
      </c>
      <c r="G7" s="28" t="s">
        <v>442</v>
      </c>
      <c r="H7" s="32">
        <v>0</v>
      </c>
      <c r="I7" s="26">
        <v>405472.76507532049</v>
      </c>
      <c r="J7" s="99">
        <v>404474.72400757787</v>
      </c>
      <c r="K7" s="87">
        <v>404403.6</v>
      </c>
      <c r="L7" s="95">
        <v>402826.15562161978</v>
      </c>
      <c r="M7" s="39" t="s">
        <v>446</v>
      </c>
      <c r="N7" s="48">
        <v>1.7514352875749373E-2</v>
      </c>
      <c r="O7" s="48"/>
      <c r="P7" s="77">
        <v>395204.46182792692</v>
      </c>
      <c r="Q7" s="49"/>
      <c r="R7" s="73">
        <v>1.7514352875749373E-2</v>
      </c>
      <c r="S7" s="28"/>
      <c r="T7" s="30">
        <v>981.48979824410799</v>
      </c>
    </row>
    <row r="8" spans="1:20" x14ac:dyDescent="0.25">
      <c r="A8" s="29">
        <v>3410190</v>
      </c>
      <c r="B8" s="29" t="s">
        <v>440</v>
      </c>
      <c r="C8" s="29" t="s">
        <v>447</v>
      </c>
      <c r="D8" s="29"/>
      <c r="E8" s="29"/>
      <c r="F8" s="40"/>
      <c r="G8" s="29" t="s">
        <v>442</v>
      </c>
      <c r="H8" s="63">
        <v>23035793</v>
      </c>
      <c r="I8" s="109">
        <v>13874060.648867454</v>
      </c>
      <c r="J8" s="100">
        <v>13839910.68</v>
      </c>
      <c r="K8" s="96">
        <v>13837477.029999999</v>
      </c>
      <c r="L8" s="74">
        <v>13783501.619415281</v>
      </c>
      <c r="M8" s="50">
        <v>13216967.320000002</v>
      </c>
      <c r="N8" s="51" t="s">
        <v>446</v>
      </c>
      <c r="O8" s="51"/>
      <c r="P8" s="78" t="s">
        <v>446</v>
      </c>
      <c r="Q8" s="52"/>
      <c r="R8" s="33"/>
      <c r="S8" s="29"/>
      <c r="T8" s="31"/>
    </row>
    <row r="9" spans="1:20" x14ac:dyDescent="0.25">
      <c r="A9" s="28">
        <v>3410199</v>
      </c>
      <c r="B9" s="28" t="s">
        <v>440</v>
      </c>
      <c r="C9" s="28" t="s">
        <v>448</v>
      </c>
      <c r="D9" s="28"/>
      <c r="E9" s="28"/>
      <c r="F9" s="40"/>
      <c r="G9" s="28" t="s">
        <v>442</v>
      </c>
      <c r="H9" s="32">
        <v>0</v>
      </c>
      <c r="I9" s="26"/>
      <c r="J9" s="99"/>
      <c r="K9" s="54"/>
      <c r="L9" s="93"/>
      <c r="M9" s="38"/>
      <c r="N9" s="48" t="s">
        <v>446</v>
      </c>
      <c r="O9" s="48"/>
      <c r="P9" s="77" t="s">
        <v>446</v>
      </c>
      <c r="Q9" s="53"/>
      <c r="R9" s="32"/>
      <c r="S9" s="28"/>
      <c r="T9" s="28"/>
    </row>
    <row r="10" spans="1:20" x14ac:dyDescent="0.25">
      <c r="A10" s="28">
        <v>3410200</v>
      </c>
      <c r="B10" s="28" t="s">
        <v>440</v>
      </c>
      <c r="C10" s="28" t="s">
        <v>449</v>
      </c>
      <c r="D10" s="28"/>
      <c r="E10" s="28"/>
      <c r="F10" s="40">
        <v>2</v>
      </c>
      <c r="G10" s="28" t="s">
        <v>442</v>
      </c>
      <c r="H10" s="32">
        <v>0</v>
      </c>
      <c r="I10" s="26">
        <v>6133325.5999999996</v>
      </c>
      <c r="J10" s="99">
        <v>6230865.2699999996</v>
      </c>
      <c r="K10" s="87">
        <v>6231941.3099999996</v>
      </c>
      <c r="L10" s="95">
        <v>6207632.5729218563</v>
      </c>
      <c r="M10" s="38"/>
      <c r="N10" s="48">
        <v>0.26989972197156459</v>
      </c>
      <c r="O10" s="48"/>
      <c r="P10" s="77">
        <v>6090180.72925606</v>
      </c>
      <c r="Q10" s="49"/>
      <c r="R10" s="73">
        <v>0.26989972197156459</v>
      </c>
      <c r="S10" s="28"/>
      <c r="T10" s="30">
        <v>15124.956402517242</v>
      </c>
    </row>
    <row r="11" spans="1:20" x14ac:dyDescent="0.25">
      <c r="A11" s="44">
        <v>3410203</v>
      </c>
      <c r="B11" s="44" t="s">
        <v>440</v>
      </c>
      <c r="C11" s="44" t="s">
        <v>450</v>
      </c>
      <c r="D11" s="44"/>
      <c r="E11" s="44"/>
      <c r="F11" s="70">
        <v>2</v>
      </c>
      <c r="G11" s="44" t="s">
        <v>442</v>
      </c>
      <c r="H11" s="86">
        <v>0</v>
      </c>
      <c r="I11" s="26"/>
      <c r="J11" s="99"/>
      <c r="K11" s="54"/>
      <c r="L11" s="94"/>
      <c r="M11" s="55"/>
      <c r="N11" s="56" t="s">
        <v>446</v>
      </c>
      <c r="O11" s="56"/>
      <c r="P11" s="79" t="s">
        <v>446</v>
      </c>
      <c r="Q11" s="57"/>
      <c r="R11" s="104"/>
      <c r="S11" s="44"/>
      <c r="T11" s="108"/>
    </row>
    <row r="12" spans="1:20" x14ac:dyDescent="0.25">
      <c r="A12" s="29">
        <v>3410290</v>
      </c>
      <c r="B12" s="29" t="s">
        <v>440</v>
      </c>
      <c r="C12" s="29" t="s">
        <v>451</v>
      </c>
      <c r="D12" s="29"/>
      <c r="E12" s="29"/>
      <c r="F12" s="40"/>
      <c r="G12" s="29" t="s">
        <v>442</v>
      </c>
      <c r="H12" s="63">
        <v>0</v>
      </c>
      <c r="I12" s="109">
        <v>6133325.5999999996</v>
      </c>
      <c r="J12" s="100">
        <v>6230865.2699999996</v>
      </c>
      <c r="K12" s="96">
        <v>6231941.3099999996</v>
      </c>
      <c r="L12" s="74">
        <v>6207632.5729218563</v>
      </c>
      <c r="M12" s="58">
        <v>6231941.3099999996</v>
      </c>
      <c r="N12" s="51" t="s">
        <v>446</v>
      </c>
      <c r="O12" s="51"/>
      <c r="P12" s="78" t="s">
        <v>446</v>
      </c>
      <c r="Q12" s="52"/>
      <c r="R12" s="33"/>
      <c r="S12" s="29"/>
      <c r="T12" s="31"/>
    </row>
    <row r="13" spans="1:20" x14ac:dyDescent="0.25">
      <c r="A13" s="28">
        <v>3410299</v>
      </c>
      <c r="B13" s="28" t="s">
        <v>440</v>
      </c>
      <c r="C13" s="28" t="s">
        <v>452</v>
      </c>
      <c r="D13" s="28"/>
      <c r="E13" s="28"/>
      <c r="F13" s="40"/>
      <c r="G13" s="28" t="s">
        <v>442</v>
      </c>
      <c r="H13" s="32">
        <v>0</v>
      </c>
      <c r="I13" s="26"/>
      <c r="J13" s="99"/>
      <c r="K13" s="54"/>
      <c r="L13" s="93"/>
      <c r="M13" s="38"/>
      <c r="N13" s="48" t="s">
        <v>446</v>
      </c>
      <c r="O13" s="48"/>
      <c r="P13" s="77" t="s">
        <v>446</v>
      </c>
      <c r="Q13" s="53"/>
      <c r="R13" s="32"/>
      <c r="S13" s="28"/>
      <c r="T13" s="28"/>
    </row>
    <row r="14" spans="1:20" x14ac:dyDescent="0.25">
      <c r="A14" s="28">
        <v>3410300</v>
      </c>
      <c r="B14" s="28" t="s">
        <v>440</v>
      </c>
      <c r="C14" s="28" t="s">
        <v>453</v>
      </c>
      <c r="D14" s="28"/>
      <c r="E14" s="28"/>
      <c r="F14" s="40">
        <v>3</v>
      </c>
      <c r="G14" s="28" t="s">
        <v>442</v>
      </c>
      <c r="H14" s="32">
        <v>0</v>
      </c>
      <c r="I14" s="26">
        <v>846556.63077321998</v>
      </c>
      <c r="J14" s="99">
        <v>843594.4771530279</v>
      </c>
      <c r="K14" s="87">
        <v>844324.4</v>
      </c>
      <c r="L14" s="95">
        <v>841030.97042046802</v>
      </c>
      <c r="M14" s="38"/>
      <c r="N14" s="48">
        <v>3.6566923447776838E-2</v>
      </c>
      <c r="O14" s="48"/>
      <c r="P14" s="77">
        <v>825118.19902243034</v>
      </c>
      <c r="Q14" s="49"/>
      <c r="R14" s="73">
        <v>3.6566923447776838E-2</v>
      </c>
      <c r="S14" s="28"/>
      <c r="T14" s="30">
        <v>2049.1800394669522</v>
      </c>
    </row>
    <row r="15" spans="1:20" x14ac:dyDescent="0.25">
      <c r="A15" s="28">
        <v>3410303</v>
      </c>
      <c r="B15" s="28" t="s">
        <v>440</v>
      </c>
      <c r="C15" s="28" t="s">
        <v>454</v>
      </c>
      <c r="D15" s="28"/>
      <c r="E15" s="28"/>
      <c r="F15" s="40">
        <v>3</v>
      </c>
      <c r="G15" s="28" t="s">
        <v>442</v>
      </c>
      <c r="H15" s="32">
        <v>0</v>
      </c>
      <c r="I15" s="26">
        <v>2135319.3463517809</v>
      </c>
      <c r="J15" s="99">
        <v>2127847.7328741513</v>
      </c>
      <c r="K15" s="87">
        <v>2129688.86</v>
      </c>
      <c r="L15" s="95">
        <v>2121381.649777574</v>
      </c>
      <c r="M15" s="38"/>
      <c r="N15" s="48">
        <v>9.2234891602330948E-2</v>
      </c>
      <c r="O15" s="48"/>
      <c r="P15" s="77">
        <v>2081243.9349630696</v>
      </c>
      <c r="Q15" s="49"/>
      <c r="R15" s="73">
        <v>9.2234891602330948E-2</v>
      </c>
      <c r="S15" s="28"/>
      <c r="T15" s="30">
        <v>5168.7667704345959</v>
      </c>
    </row>
    <row r="16" spans="1:20" x14ac:dyDescent="0.25">
      <c r="A16" s="28">
        <v>3410306</v>
      </c>
      <c r="B16" s="28" t="s">
        <v>440</v>
      </c>
      <c r="C16" s="28" t="s">
        <v>455</v>
      </c>
      <c r="D16" s="28"/>
      <c r="E16" s="28"/>
      <c r="F16" s="40">
        <v>3</v>
      </c>
      <c r="G16" s="28" t="s">
        <v>442</v>
      </c>
      <c r="H16" s="32">
        <v>0</v>
      </c>
      <c r="I16" s="26">
        <v>46530.774007542663</v>
      </c>
      <c r="J16" s="99">
        <v>46367.959972820754</v>
      </c>
      <c r="K16" s="87">
        <v>46408.08</v>
      </c>
      <c r="L16" s="95">
        <v>46227.057464821242</v>
      </c>
      <c r="M16" s="38"/>
      <c r="N16" s="48">
        <v>2.0098918244199782E-3</v>
      </c>
      <c r="O16" s="48"/>
      <c r="P16" s="77">
        <v>45352.415954920732</v>
      </c>
      <c r="Q16" s="49"/>
      <c r="R16" s="73">
        <v>2.0098918244199782E-3</v>
      </c>
      <c r="S16" s="28"/>
      <c r="T16" s="30">
        <v>112.63266963028131</v>
      </c>
    </row>
    <row r="17" spans="1:29" x14ac:dyDescent="0.25">
      <c r="A17" s="28">
        <v>3410309</v>
      </c>
      <c r="B17" s="28" t="s">
        <v>440</v>
      </c>
      <c r="C17" s="28" t="s">
        <v>456</v>
      </c>
      <c r="D17" s="28"/>
      <c r="E17" s="28"/>
      <c r="F17" s="40">
        <v>3</v>
      </c>
      <c r="G17" s="28" t="s">
        <v>442</v>
      </c>
      <c r="H17" s="32">
        <v>0</v>
      </c>
      <c r="I17" s="26"/>
      <c r="J17" s="99"/>
      <c r="K17" s="87"/>
      <c r="L17" s="93"/>
      <c r="M17" s="38"/>
      <c r="N17" s="48" t="s">
        <v>446</v>
      </c>
      <c r="O17" s="48"/>
      <c r="P17" s="77"/>
      <c r="Q17" s="35"/>
      <c r="R17" s="32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x14ac:dyDescent="0.25">
      <c r="A18" s="29">
        <v>3410390</v>
      </c>
      <c r="B18" s="29" t="s">
        <v>440</v>
      </c>
      <c r="C18" s="29" t="s">
        <v>457</v>
      </c>
      <c r="D18" s="29"/>
      <c r="E18" s="29"/>
      <c r="F18" s="40"/>
      <c r="G18" s="29" t="s">
        <v>442</v>
      </c>
      <c r="H18" s="33">
        <v>0</v>
      </c>
      <c r="I18" s="109">
        <v>3028406.7511325437</v>
      </c>
      <c r="J18" s="100">
        <v>3017810.17</v>
      </c>
      <c r="K18" s="96">
        <v>3020421.34</v>
      </c>
      <c r="L18" s="74">
        <v>3008639.6776628634</v>
      </c>
      <c r="M18" s="50">
        <v>2907457.99</v>
      </c>
      <c r="N18" s="51" t="s">
        <v>446</v>
      </c>
      <c r="O18" s="51"/>
      <c r="P18" s="78"/>
      <c r="Q18" s="36"/>
      <c r="R18" s="33"/>
      <c r="S18" s="29"/>
      <c r="T18" s="31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28">
        <v>3410399</v>
      </c>
      <c r="B19" s="28" t="s">
        <v>440</v>
      </c>
      <c r="C19" s="28" t="s">
        <v>458</v>
      </c>
      <c r="D19" s="28"/>
      <c r="E19" s="28"/>
      <c r="F19" s="40"/>
      <c r="G19" s="28" t="s">
        <v>442</v>
      </c>
      <c r="H19" s="32">
        <v>0</v>
      </c>
      <c r="I19" s="26"/>
      <c r="J19" s="101"/>
      <c r="K19" s="54"/>
      <c r="L19" s="93"/>
      <c r="M19" s="38"/>
      <c r="N19" s="48" t="s">
        <v>446</v>
      </c>
      <c r="O19" s="48"/>
      <c r="P19" s="75"/>
      <c r="Q19" s="35"/>
      <c r="R19" s="32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x14ac:dyDescent="0.25">
      <c r="A20" s="28">
        <v>3410400</v>
      </c>
      <c r="B20" s="28" t="s">
        <v>440</v>
      </c>
      <c r="C20" s="28" t="s">
        <v>459</v>
      </c>
      <c r="D20" s="28"/>
      <c r="E20" s="28"/>
      <c r="F20" s="40"/>
      <c r="G20" s="28" t="s">
        <v>442</v>
      </c>
      <c r="H20" s="32">
        <v>0</v>
      </c>
      <c r="I20" s="26"/>
      <c r="J20" s="101"/>
      <c r="K20" s="54"/>
      <c r="L20" s="93"/>
      <c r="M20" s="38"/>
      <c r="N20" s="48" t="s">
        <v>446</v>
      </c>
      <c r="O20" s="48"/>
      <c r="P20" s="75"/>
      <c r="Q20" s="35"/>
      <c r="R20" s="32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x14ac:dyDescent="0.25">
      <c r="A21" s="28">
        <v>3410403</v>
      </c>
      <c r="B21" s="28" t="s">
        <v>440</v>
      </c>
      <c r="C21" s="28" t="s">
        <v>460</v>
      </c>
      <c r="D21" s="28"/>
      <c r="E21" s="28"/>
      <c r="F21" s="40"/>
      <c r="G21" s="28" t="s">
        <v>442</v>
      </c>
      <c r="H21" s="32">
        <v>0</v>
      </c>
      <c r="I21" s="26"/>
      <c r="J21" s="101"/>
      <c r="K21" s="54"/>
      <c r="L21" s="93"/>
      <c r="M21" s="38"/>
      <c r="N21" s="48" t="s">
        <v>446</v>
      </c>
      <c r="O21" s="48"/>
      <c r="P21" s="75"/>
      <c r="Q21" s="35"/>
      <c r="R21" s="32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x14ac:dyDescent="0.25">
      <c r="A22" s="32">
        <v>3410406</v>
      </c>
      <c r="B22" s="32" t="s">
        <v>440</v>
      </c>
      <c r="C22" s="32" t="s">
        <v>461</v>
      </c>
      <c r="D22" s="32"/>
      <c r="E22" s="32"/>
      <c r="F22" s="71"/>
      <c r="G22" s="32" t="s">
        <v>442</v>
      </c>
      <c r="H22" s="32">
        <v>0</v>
      </c>
      <c r="I22" s="26"/>
      <c r="J22" s="101"/>
      <c r="K22" s="54"/>
      <c r="L22" s="93"/>
      <c r="M22" s="38"/>
      <c r="N22" s="48" t="s">
        <v>446</v>
      </c>
      <c r="O22" s="48"/>
      <c r="P22" s="75"/>
      <c r="Q22" s="35"/>
      <c r="R22" s="32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x14ac:dyDescent="0.25">
      <c r="A23" s="32">
        <v>3410490</v>
      </c>
      <c r="B23" s="32" t="s">
        <v>440</v>
      </c>
      <c r="C23" s="32" t="s">
        <v>462</v>
      </c>
      <c r="D23" s="32"/>
      <c r="E23" s="32"/>
      <c r="F23" s="71"/>
      <c r="G23" s="32" t="s">
        <v>442</v>
      </c>
      <c r="H23" s="32">
        <v>0</v>
      </c>
      <c r="I23" s="26"/>
      <c r="J23" s="101"/>
      <c r="K23" s="54"/>
      <c r="L23" s="93"/>
      <c r="M23" s="38"/>
      <c r="N23" s="48" t="s">
        <v>446</v>
      </c>
      <c r="O23" s="48"/>
      <c r="P23" s="75"/>
      <c r="Q23" s="35"/>
      <c r="R23" s="32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x14ac:dyDescent="0.25">
      <c r="A24" s="33">
        <v>3410495</v>
      </c>
      <c r="B24" s="33" t="s">
        <v>440</v>
      </c>
      <c r="C24" s="33" t="s">
        <v>463</v>
      </c>
      <c r="D24" s="33"/>
      <c r="E24" s="33"/>
      <c r="F24" s="71"/>
      <c r="G24" s="33" t="s">
        <v>442</v>
      </c>
      <c r="H24" s="63">
        <v>23035793</v>
      </c>
      <c r="I24" s="109">
        <v>23035793</v>
      </c>
      <c r="J24" s="100">
        <v>23088586.119999997</v>
      </c>
      <c r="K24" s="96">
        <v>23089839.68</v>
      </c>
      <c r="L24" s="81"/>
      <c r="M24" s="50">
        <v>22356366.620000005</v>
      </c>
      <c r="N24" s="51">
        <v>1</v>
      </c>
      <c r="O24" s="51"/>
      <c r="P24" s="80">
        <v>22564605.420000002</v>
      </c>
      <c r="Q24" s="35"/>
      <c r="R24" s="32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x14ac:dyDescent="0.25">
      <c r="A25" s="32"/>
      <c r="B25" s="32"/>
      <c r="C25" s="32"/>
      <c r="D25" s="32"/>
      <c r="E25" s="32"/>
      <c r="F25" s="71"/>
      <c r="G25" s="32"/>
      <c r="H25" s="37"/>
      <c r="I25" s="110"/>
      <c r="J25" s="98"/>
      <c r="K25" s="74">
        <v>22999773.870000001</v>
      </c>
      <c r="L25" s="74">
        <v>22999773.870000001</v>
      </c>
      <c r="M25" s="35"/>
      <c r="N25" s="48"/>
      <c r="O25" s="48"/>
      <c r="P25" s="82" t="s">
        <v>464</v>
      </c>
      <c r="Q25" s="35"/>
      <c r="R25" s="105">
        <v>1.0000000000000002</v>
      </c>
      <c r="S25" s="28"/>
      <c r="T25" s="31">
        <v>56039.17</v>
      </c>
      <c r="U25" s="28"/>
      <c r="V25" s="28"/>
      <c r="W25" s="28"/>
      <c r="X25" s="28"/>
      <c r="Y25" s="28"/>
      <c r="Z25" s="28"/>
      <c r="AA25" s="28"/>
      <c r="AB25" s="28"/>
      <c r="AC25" s="28"/>
    </row>
    <row r="26" spans="1:29" x14ac:dyDescent="0.25">
      <c r="A26" s="65">
        <v>3410203</v>
      </c>
      <c r="B26" s="66" t="s">
        <v>450</v>
      </c>
      <c r="C26" s="66"/>
      <c r="D26" s="66"/>
      <c r="E26" s="66"/>
      <c r="F26" s="72">
        <v>2</v>
      </c>
      <c r="G26" s="66"/>
      <c r="H26" s="67">
        <v>1334924</v>
      </c>
      <c r="I26" s="111">
        <v>1334924</v>
      </c>
      <c r="J26" s="98">
        <v>1282130.8799999999</v>
      </c>
      <c r="K26" s="38"/>
      <c r="L26" s="38"/>
      <c r="M26" s="59"/>
      <c r="N26" s="60"/>
      <c r="O26" s="60"/>
      <c r="P26" s="61"/>
      <c r="Q26" s="35"/>
      <c r="R26" s="38"/>
      <c r="S26" s="28"/>
      <c r="T26" s="30" t="s">
        <v>465</v>
      </c>
      <c r="U26" s="28"/>
      <c r="V26" s="28"/>
      <c r="W26" s="28"/>
      <c r="X26" s="28"/>
      <c r="Y26" s="28"/>
      <c r="Z26" s="28"/>
      <c r="AA26" s="28"/>
      <c r="AB26" s="28"/>
      <c r="AC26" s="28"/>
    </row>
    <row r="27" spans="1:29" x14ac:dyDescent="0.25">
      <c r="A27" s="33" t="s">
        <v>466</v>
      </c>
      <c r="B27" s="33"/>
      <c r="C27" s="33"/>
      <c r="D27" s="33"/>
      <c r="E27" s="33"/>
      <c r="F27" s="33"/>
      <c r="G27" s="33"/>
      <c r="H27" s="63">
        <v>24370717</v>
      </c>
      <c r="I27" s="112">
        <v>24370717</v>
      </c>
      <c r="J27" s="63">
        <v>24370716.999999996</v>
      </c>
      <c r="K27" s="35"/>
      <c r="L27" s="86">
        <v>36019.129999998957</v>
      </c>
      <c r="M27" s="28"/>
      <c r="N27" s="48"/>
      <c r="O27" s="48"/>
      <c r="P27" s="28"/>
      <c r="Q27" s="35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x14ac:dyDescent="0.25">
      <c r="A28" s="33"/>
      <c r="B28" s="33"/>
      <c r="C28" s="33"/>
      <c r="D28" s="33"/>
      <c r="E28" s="33"/>
      <c r="F28" s="33"/>
      <c r="G28" s="33"/>
      <c r="H28" s="63"/>
      <c r="I28" s="63"/>
      <c r="J28" s="63"/>
      <c r="K28" s="35"/>
      <c r="L28" s="86"/>
      <c r="M28" s="28"/>
      <c r="N28" s="48"/>
      <c r="O28" s="48"/>
      <c r="P28" s="28"/>
      <c r="Q28" s="35"/>
      <c r="R28" s="103" t="s">
        <v>467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x14ac:dyDescent="0.25">
      <c r="A29" s="32"/>
      <c r="B29" s="32"/>
      <c r="C29" s="32"/>
      <c r="D29" s="32"/>
      <c r="E29" s="32"/>
      <c r="F29" s="32"/>
      <c r="G29" s="32"/>
      <c r="H29" s="64"/>
      <c r="I29" s="34"/>
      <c r="J29" s="103" t="s">
        <v>468</v>
      </c>
      <c r="K29" s="34"/>
      <c r="L29" s="32"/>
      <c r="M29" s="102"/>
      <c r="N29" s="102"/>
      <c r="O29" s="102"/>
      <c r="P29" s="32"/>
      <c r="Q29" s="34"/>
      <c r="R29" s="32"/>
      <c r="S29" s="32"/>
      <c r="T29" s="34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x14ac:dyDescent="0.25">
      <c r="A30" s="38"/>
      <c r="B30" s="38"/>
      <c r="C30" s="38"/>
      <c r="D30" s="38"/>
      <c r="E30" s="38"/>
      <c r="F30" s="38"/>
      <c r="G30" s="38"/>
      <c r="H30" s="37"/>
      <c r="I30" s="35"/>
      <c r="J30" s="103" t="s">
        <v>469</v>
      </c>
      <c r="K30" s="35"/>
      <c r="L30" s="38"/>
      <c r="M30" s="39"/>
      <c r="N30" s="39"/>
      <c r="O30" s="39"/>
      <c r="P30" s="38"/>
      <c r="Q30" s="35"/>
      <c r="R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x14ac:dyDescent="0.25">
      <c r="A31" s="38"/>
      <c r="B31" s="38"/>
      <c r="C31" s="38"/>
      <c r="D31" s="38"/>
      <c r="E31" s="38"/>
      <c r="F31" s="38"/>
      <c r="G31" s="38"/>
      <c r="H31" s="37"/>
      <c r="I31" s="35"/>
      <c r="J31" s="34"/>
      <c r="K31" s="35"/>
      <c r="L31" s="38"/>
      <c r="M31" s="39"/>
      <c r="N31" s="39"/>
      <c r="O31" s="39"/>
      <c r="P31" s="38"/>
      <c r="Q31" s="35"/>
      <c r="R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x14ac:dyDescent="0.25">
      <c r="A32" s="38" t="s">
        <v>423</v>
      </c>
      <c r="B32" s="38" t="s">
        <v>424</v>
      </c>
      <c r="C32" s="38" t="s">
        <v>425</v>
      </c>
      <c r="D32" s="38" t="s">
        <v>426</v>
      </c>
      <c r="E32" s="38" t="s">
        <v>427</v>
      </c>
      <c r="F32" s="38" t="s">
        <v>428</v>
      </c>
      <c r="G32" s="38" t="s">
        <v>429</v>
      </c>
      <c r="H32" s="38" t="s">
        <v>470</v>
      </c>
      <c r="I32" s="35"/>
      <c r="J32" s="35"/>
      <c r="K32" s="35"/>
      <c r="L32" s="35"/>
      <c r="M32" s="38"/>
      <c r="N32" s="38"/>
      <c r="O32" s="38"/>
      <c r="P32" s="38"/>
      <c r="Q32" s="35"/>
      <c r="R32" s="38"/>
      <c r="S32" s="38"/>
      <c r="T32" s="35"/>
      <c r="U32" s="38"/>
      <c r="V32" s="38"/>
      <c r="W32" s="38"/>
      <c r="X32" s="38"/>
      <c r="Y32" s="38"/>
      <c r="Z32" s="38"/>
      <c r="AA32" s="38"/>
      <c r="AB32" s="38"/>
      <c r="AC32" s="38"/>
    </row>
    <row r="33" spans="1:30" x14ac:dyDescent="0.25">
      <c r="A33" s="38">
        <v>3420000</v>
      </c>
      <c r="B33" s="38" t="s">
        <v>440</v>
      </c>
      <c r="C33" s="38" t="s">
        <v>58</v>
      </c>
      <c r="D33" s="38"/>
      <c r="E33" s="38"/>
      <c r="F33" s="38"/>
      <c r="G33" s="38" t="s">
        <v>442</v>
      </c>
      <c r="H33" s="38">
        <v>0</v>
      </c>
      <c r="I33" s="35"/>
      <c r="J33" s="35"/>
      <c r="K33" s="35"/>
      <c r="L33" s="35"/>
      <c r="M33" s="38"/>
      <c r="N33" s="38"/>
      <c r="O33" s="38"/>
      <c r="P33" s="38"/>
      <c r="Q33" s="35"/>
      <c r="R33" s="38"/>
      <c r="S33" s="38"/>
      <c r="T33" s="35"/>
      <c r="U33" s="38"/>
      <c r="V33" s="38"/>
      <c r="W33" s="38"/>
      <c r="X33" s="38"/>
      <c r="Y33" s="38"/>
      <c r="Z33" s="38"/>
      <c r="AA33" s="38"/>
      <c r="AB33" s="38"/>
      <c r="AC33" s="38"/>
      <c r="AD33" s="28"/>
    </row>
    <row r="34" spans="1:30" x14ac:dyDescent="0.25">
      <c r="A34" s="38">
        <v>3420099</v>
      </c>
      <c r="B34" s="38" t="s">
        <v>440</v>
      </c>
      <c r="C34" s="38" t="s">
        <v>58</v>
      </c>
      <c r="D34" s="38"/>
      <c r="E34" s="38"/>
      <c r="F34" s="38"/>
      <c r="G34" s="38" t="s">
        <v>442</v>
      </c>
      <c r="H34" s="38">
        <v>0</v>
      </c>
      <c r="I34" s="35"/>
      <c r="J34" s="35"/>
      <c r="K34" s="35"/>
      <c r="L34" s="35"/>
      <c r="M34" s="38"/>
      <c r="N34" s="38"/>
      <c r="O34" s="38"/>
      <c r="P34" s="38"/>
      <c r="Q34" s="35"/>
      <c r="R34" s="38"/>
      <c r="S34" s="38"/>
      <c r="T34" s="35"/>
      <c r="U34" s="38"/>
      <c r="V34" s="38"/>
      <c r="W34" s="38"/>
      <c r="X34" s="38"/>
      <c r="Y34" s="38"/>
      <c r="Z34" s="38"/>
      <c r="AA34" s="38"/>
      <c r="AB34" s="38"/>
      <c r="AC34" s="38"/>
      <c r="AD34" s="28"/>
    </row>
    <row r="35" spans="1:30" x14ac:dyDescent="0.25">
      <c r="A35" s="38">
        <v>3420100</v>
      </c>
      <c r="B35" s="38" t="s">
        <v>440</v>
      </c>
      <c r="C35" s="38" t="s">
        <v>471</v>
      </c>
      <c r="D35" s="38"/>
      <c r="E35" s="38"/>
      <c r="F35" s="38"/>
      <c r="G35" s="38" t="s">
        <v>442</v>
      </c>
      <c r="H35" s="37">
        <v>-701540</v>
      </c>
      <c r="I35" s="35">
        <v>-614570</v>
      </c>
      <c r="J35" s="35" t="s">
        <v>472</v>
      </c>
      <c r="K35" s="37"/>
      <c r="L35" s="37"/>
      <c r="M35" s="38"/>
      <c r="N35" s="38"/>
      <c r="O35" s="38"/>
      <c r="P35" s="62"/>
      <c r="Q35" s="35"/>
      <c r="R35" s="38"/>
      <c r="S35" s="38"/>
      <c r="T35" s="35"/>
      <c r="U35" s="38"/>
      <c r="V35" s="38"/>
      <c r="W35" s="38"/>
      <c r="X35" s="38"/>
      <c r="Y35" s="38"/>
      <c r="Z35" s="38"/>
      <c r="AA35" s="38"/>
      <c r="AB35" s="38"/>
      <c r="AC35" s="38"/>
      <c r="AD35" s="28"/>
    </row>
    <row r="36" spans="1:30" x14ac:dyDescent="0.25">
      <c r="A36" s="38">
        <v>3420190</v>
      </c>
      <c r="B36" s="38" t="s">
        <v>440</v>
      </c>
      <c r="C36" s="38" t="s">
        <v>473</v>
      </c>
      <c r="D36" s="38"/>
      <c r="E36" s="38"/>
      <c r="F36" s="38"/>
      <c r="G36" s="38" t="s">
        <v>442</v>
      </c>
      <c r="H36" s="37">
        <v>-701540</v>
      </c>
      <c r="I36" s="35">
        <v>-13870</v>
      </c>
      <c r="J36" s="35" t="s">
        <v>474</v>
      </c>
      <c r="K36" s="35"/>
      <c r="L36" s="35"/>
      <c r="M36" s="38"/>
      <c r="N36" s="38"/>
      <c r="O36" s="38"/>
      <c r="P36" s="38"/>
      <c r="Q36" s="35"/>
      <c r="R36" s="38"/>
      <c r="S36" s="38"/>
      <c r="T36" s="35"/>
      <c r="U36" s="38"/>
      <c r="V36" s="38"/>
      <c r="W36" s="38"/>
      <c r="X36" s="38"/>
      <c r="Y36" s="38"/>
      <c r="Z36" s="38"/>
      <c r="AA36" s="38"/>
      <c r="AB36" s="38"/>
      <c r="AC36" s="38"/>
      <c r="AD36" s="28"/>
    </row>
    <row r="37" spans="1:30" x14ac:dyDescent="0.25">
      <c r="A37" s="38">
        <v>3429999</v>
      </c>
      <c r="B37" s="38" t="s">
        <v>440</v>
      </c>
      <c r="C37" s="38" t="s">
        <v>473</v>
      </c>
      <c r="D37" s="38"/>
      <c r="E37" s="38"/>
      <c r="F37" s="38"/>
      <c r="G37" s="38" t="s">
        <v>442</v>
      </c>
      <c r="H37" s="37">
        <v>-701540</v>
      </c>
      <c r="I37" s="35"/>
      <c r="J37" s="35"/>
      <c r="K37" s="35"/>
      <c r="L37" s="35"/>
      <c r="M37" s="38"/>
      <c r="N37" s="38"/>
      <c r="O37" s="38"/>
      <c r="P37" s="38"/>
      <c r="Q37" s="35"/>
      <c r="R37" s="38"/>
      <c r="S37" s="38"/>
      <c r="T37" s="35"/>
      <c r="U37" s="38"/>
      <c r="V37" s="38"/>
      <c r="W37" s="38"/>
      <c r="X37" s="38"/>
      <c r="Y37" s="38"/>
      <c r="Z37" s="38"/>
      <c r="AA37" s="38"/>
      <c r="AB37" s="38"/>
      <c r="AC37" s="38"/>
      <c r="AD37" s="28"/>
    </row>
    <row r="38" spans="1:30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5"/>
      <c r="K38" s="35"/>
      <c r="L38" s="38"/>
      <c r="M38" s="38"/>
      <c r="N38" s="38"/>
      <c r="O38" s="38"/>
      <c r="P38" s="35"/>
      <c r="Q38" s="38"/>
      <c r="R38" s="38"/>
      <c r="S38" s="38"/>
      <c r="T38" s="35"/>
      <c r="U38" s="38"/>
      <c r="V38" s="38"/>
      <c r="W38" s="38"/>
      <c r="X38" s="38"/>
      <c r="Y38" s="38"/>
      <c r="Z38" s="38"/>
      <c r="AA38" s="38"/>
      <c r="AB38" s="38"/>
      <c r="AC38" s="38"/>
      <c r="AD38" s="28"/>
    </row>
    <row r="39" spans="1:30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5"/>
      <c r="K39" s="35"/>
      <c r="L39" s="38"/>
      <c r="M39" s="38"/>
      <c r="N39" s="38"/>
      <c r="O39" s="38"/>
      <c r="P39" s="35"/>
      <c r="Q39" s="38"/>
      <c r="R39" s="38"/>
      <c r="S39" s="38"/>
      <c r="T39" s="35"/>
      <c r="U39" s="38"/>
      <c r="V39" s="38"/>
      <c r="W39" s="38"/>
      <c r="X39" s="38"/>
      <c r="Y39" s="38"/>
      <c r="Z39" s="38"/>
      <c r="AA39" s="38"/>
      <c r="AB39" s="38"/>
      <c r="AC39" s="38"/>
      <c r="AD39" s="28"/>
    </row>
    <row r="40" spans="1:30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5"/>
      <c r="K40" s="35"/>
      <c r="L40" s="39"/>
      <c r="M40" s="38"/>
      <c r="N40" s="38"/>
      <c r="O40" s="38"/>
      <c r="P40" s="35"/>
      <c r="Q40" s="38"/>
      <c r="R40" s="38"/>
      <c r="S40" s="38"/>
      <c r="T40" s="35"/>
      <c r="U40" s="38"/>
      <c r="V40" s="38"/>
      <c r="W40" s="38"/>
      <c r="X40" s="38"/>
      <c r="Y40" s="38"/>
      <c r="Z40" s="38"/>
      <c r="AA40" s="38"/>
      <c r="AB40" s="38"/>
      <c r="AC40" s="38"/>
      <c r="AD40" s="28"/>
    </row>
    <row r="41" spans="1:30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5"/>
      <c r="K41" s="35"/>
      <c r="L41" s="38"/>
      <c r="M41" s="38"/>
      <c r="N41" s="38"/>
      <c r="O41" s="38"/>
      <c r="P41" s="35"/>
      <c r="Q41" s="38"/>
      <c r="R41" s="38"/>
      <c r="S41" s="38"/>
      <c r="T41" s="35"/>
      <c r="U41" s="38"/>
      <c r="V41" s="38"/>
      <c r="W41" s="38"/>
      <c r="X41" s="38"/>
      <c r="Y41" s="38"/>
      <c r="Z41" s="38"/>
      <c r="AA41" s="38"/>
      <c r="AB41" s="38"/>
      <c r="AC41" s="38"/>
      <c r="AD41" s="28"/>
    </row>
    <row r="42" spans="1:30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5"/>
      <c r="K42" s="35"/>
      <c r="L42" s="38"/>
      <c r="M42" s="38"/>
      <c r="N42" s="38"/>
      <c r="O42" s="38"/>
      <c r="P42" s="35"/>
      <c r="Q42" s="38"/>
      <c r="R42" s="38"/>
      <c r="S42" s="38"/>
      <c r="T42" s="35"/>
      <c r="U42" s="38"/>
      <c r="V42" s="38"/>
      <c r="W42" s="38"/>
      <c r="X42" s="38"/>
      <c r="Y42" s="38"/>
      <c r="Z42" s="38"/>
      <c r="AA42" s="38"/>
      <c r="AB42" s="38"/>
      <c r="AC42" s="38"/>
      <c r="AD42" s="28"/>
    </row>
    <row r="43" spans="1:30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5"/>
      <c r="K43" s="35"/>
      <c r="L43" s="38"/>
      <c r="M43" s="38"/>
      <c r="N43" s="38"/>
      <c r="O43" s="38"/>
      <c r="P43" s="35"/>
      <c r="Q43" s="38"/>
      <c r="R43" s="38"/>
      <c r="S43" s="38"/>
      <c r="T43" s="35"/>
      <c r="U43" s="38"/>
      <c r="V43" s="38"/>
      <c r="W43" s="38"/>
      <c r="X43" s="38"/>
      <c r="Y43" s="38"/>
      <c r="Z43" s="38"/>
      <c r="AA43" s="38"/>
      <c r="AB43" s="38"/>
      <c r="AC43" s="38"/>
      <c r="AD43" s="28"/>
    </row>
    <row r="44" spans="1:30" x14ac:dyDescent="0.25">
      <c r="A44" s="38"/>
      <c r="B44" s="38"/>
      <c r="C44" s="37"/>
      <c r="D44" s="38"/>
      <c r="E44" s="38"/>
      <c r="F44" s="38"/>
      <c r="G44" s="38"/>
      <c r="H44" s="38"/>
      <c r="I44" s="37"/>
      <c r="J44" s="35"/>
      <c r="K44" s="35"/>
      <c r="L44" s="38"/>
      <c r="M44" s="38"/>
      <c r="N44" s="38"/>
      <c r="O44" s="38"/>
      <c r="P44" s="35"/>
      <c r="Q44" s="38"/>
      <c r="R44" s="38"/>
      <c r="S44" s="38"/>
      <c r="T44" s="35"/>
      <c r="U44" s="38"/>
      <c r="V44" s="38"/>
      <c r="W44" s="38"/>
      <c r="X44" s="38"/>
      <c r="Y44" s="38"/>
      <c r="Z44" s="38"/>
      <c r="AA44" s="38"/>
      <c r="AB44" s="38"/>
      <c r="AC44" s="38"/>
      <c r="AD44" s="28"/>
    </row>
    <row r="45" spans="1:30" x14ac:dyDescent="0.25">
      <c r="A45" s="36" t="s">
        <v>475</v>
      </c>
      <c r="B45" s="36" t="s">
        <v>476</v>
      </c>
      <c r="C45" s="36" t="s">
        <v>477</v>
      </c>
      <c r="D45" s="36" t="s">
        <v>478</v>
      </c>
      <c r="E45" s="36" t="s">
        <v>479</v>
      </c>
      <c r="F45" s="36" t="s">
        <v>480</v>
      </c>
      <c r="G45" s="36" t="s">
        <v>481</v>
      </c>
      <c r="H45" s="36" t="s">
        <v>482</v>
      </c>
      <c r="I45" s="36" t="s">
        <v>483</v>
      </c>
      <c r="J45" s="36" t="s">
        <v>484</v>
      </c>
      <c r="K45" s="36" t="s">
        <v>485</v>
      </c>
      <c r="L45" s="36" t="s">
        <v>485</v>
      </c>
      <c r="M45" s="36" t="s">
        <v>486</v>
      </c>
      <c r="N45" s="36" t="s">
        <v>427</v>
      </c>
      <c r="O45" s="36" t="s">
        <v>487</v>
      </c>
      <c r="P45" s="50" t="s">
        <v>488</v>
      </c>
      <c r="Q45" s="36" t="s">
        <v>428</v>
      </c>
      <c r="R45" s="36" t="s">
        <v>489</v>
      </c>
      <c r="S45" s="36" t="s">
        <v>490</v>
      </c>
      <c r="T45" s="50" t="s">
        <v>491</v>
      </c>
      <c r="U45" s="36" t="s">
        <v>492</v>
      </c>
      <c r="V45" s="36" t="s">
        <v>493</v>
      </c>
      <c r="W45" s="36" t="s">
        <v>494</v>
      </c>
      <c r="X45" s="36" t="s">
        <v>495</v>
      </c>
      <c r="Y45" s="36" t="s">
        <v>496</v>
      </c>
      <c r="Z45" s="36" t="s">
        <v>497</v>
      </c>
      <c r="AA45" s="36" t="s">
        <v>498</v>
      </c>
      <c r="AB45" s="36" t="s">
        <v>499</v>
      </c>
      <c r="AC45" s="36" t="s">
        <v>500</v>
      </c>
      <c r="AD45" s="29" t="s">
        <v>501</v>
      </c>
    </row>
    <row r="46" spans="1:30" x14ac:dyDescent="0.25">
      <c r="A46" s="41">
        <v>42801</v>
      </c>
      <c r="B46" s="38" t="s">
        <v>446</v>
      </c>
      <c r="C46" s="38" t="s">
        <v>502</v>
      </c>
      <c r="D46" s="41">
        <v>42801</v>
      </c>
      <c r="E46" s="38" t="s">
        <v>503</v>
      </c>
      <c r="F46" s="38" t="s">
        <v>504</v>
      </c>
      <c r="G46" s="38" t="s">
        <v>505</v>
      </c>
      <c r="H46" s="38" t="s">
        <v>506</v>
      </c>
      <c r="I46" s="37">
        <v>1000000</v>
      </c>
      <c r="J46" s="38"/>
      <c r="K46" s="38" t="s">
        <v>507</v>
      </c>
      <c r="L46" s="38" t="s">
        <v>507</v>
      </c>
      <c r="M46" s="38"/>
      <c r="N46" s="38"/>
      <c r="O46" s="38"/>
      <c r="P46" s="35"/>
      <c r="Q46" s="38"/>
      <c r="R46" s="38"/>
      <c r="S46" s="38"/>
      <c r="T46" s="35"/>
      <c r="U46" s="38"/>
      <c r="V46" s="38" t="s">
        <v>446</v>
      </c>
      <c r="W46" s="38"/>
      <c r="X46" s="38"/>
      <c r="Y46" s="38"/>
      <c r="Z46" s="38"/>
      <c r="AA46" s="38"/>
      <c r="AB46" s="38">
        <v>0</v>
      </c>
      <c r="AC46" s="38"/>
      <c r="AD46" s="28"/>
    </row>
    <row r="47" spans="1:30" x14ac:dyDescent="0.25">
      <c r="A47" s="41">
        <v>42801</v>
      </c>
      <c r="B47" s="38" t="s">
        <v>446</v>
      </c>
      <c r="C47" s="38" t="s">
        <v>502</v>
      </c>
      <c r="D47" s="41">
        <v>42801</v>
      </c>
      <c r="E47" s="38" t="s">
        <v>503</v>
      </c>
      <c r="F47" s="38" t="s">
        <v>507</v>
      </c>
      <c r="G47" s="38">
        <v>3410100</v>
      </c>
      <c r="H47" s="38" t="s">
        <v>508</v>
      </c>
      <c r="I47" s="38"/>
      <c r="J47" s="37">
        <v>1000000</v>
      </c>
      <c r="K47" s="37" t="s">
        <v>507</v>
      </c>
      <c r="L47" s="38" t="s">
        <v>507</v>
      </c>
      <c r="M47" s="38"/>
      <c r="N47" s="38" t="s">
        <v>509</v>
      </c>
      <c r="O47" s="38" t="s">
        <v>510</v>
      </c>
      <c r="P47" s="35" t="s">
        <v>511</v>
      </c>
      <c r="Q47" s="38">
        <v>1</v>
      </c>
      <c r="R47" s="38"/>
      <c r="S47" s="38"/>
      <c r="T47" s="35"/>
      <c r="U47" s="38"/>
      <c r="V47" s="38" t="s">
        <v>446</v>
      </c>
      <c r="W47" s="38"/>
      <c r="X47" s="38"/>
      <c r="Y47" s="38"/>
      <c r="Z47" s="38"/>
      <c r="AA47" s="38"/>
      <c r="AB47" s="38">
        <v>0</v>
      </c>
      <c r="AC47" s="38"/>
      <c r="AD47" s="28"/>
    </row>
    <row r="48" spans="1:30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5"/>
      <c r="K48" s="35"/>
      <c r="L48" s="38"/>
      <c r="M48" s="38"/>
      <c r="N48" s="38"/>
      <c r="O48" s="38"/>
      <c r="P48" s="35"/>
      <c r="Q48" s="38"/>
      <c r="R48" s="38"/>
      <c r="S48" s="38"/>
      <c r="T48" s="35"/>
      <c r="U48" s="38"/>
      <c r="V48" s="38"/>
      <c r="W48" s="38"/>
      <c r="X48" s="38"/>
      <c r="Y48" s="38"/>
      <c r="Z48" s="38"/>
      <c r="AA48" s="38"/>
      <c r="AB48" s="38"/>
      <c r="AC48" s="38"/>
      <c r="AD48" s="28"/>
    </row>
    <row r="49" spans="1:109" x14ac:dyDescent="0.25">
      <c r="A49" s="33" t="s">
        <v>475</v>
      </c>
      <c r="B49" s="33" t="s">
        <v>476</v>
      </c>
      <c r="C49" s="33" t="s">
        <v>477</v>
      </c>
      <c r="D49" s="33" t="s">
        <v>478</v>
      </c>
      <c r="E49" s="33" t="s">
        <v>479</v>
      </c>
      <c r="F49" s="33" t="s">
        <v>480</v>
      </c>
      <c r="G49" s="33" t="s">
        <v>481</v>
      </c>
      <c r="H49" s="33" t="s">
        <v>482</v>
      </c>
      <c r="I49" s="33" t="s">
        <v>483</v>
      </c>
      <c r="J49" s="69" t="s">
        <v>484</v>
      </c>
      <c r="K49" s="69" t="s">
        <v>485</v>
      </c>
      <c r="L49" s="33" t="s">
        <v>486</v>
      </c>
      <c r="M49" s="33" t="s">
        <v>427</v>
      </c>
      <c r="N49" s="33" t="s">
        <v>487</v>
      </c>
      <c r="O49" s="33" t="s">
        <v>488</v>
      </c>
      <c r="P49" s="69" t="s">
        <v>428</v>
      </c>
      <c r="Q49" s="33" t="s">
        <v>494</v>
      </c>
      <c r="R49" s="33" t="s">
        <v>492</v>
      </c>
      <c r="S49" s="33" t="s">
        <v>489</v>
      </c>
      <c r="T49" s="69" t="s">
        <v>490</v>
      </c>
      <c r="U49" s="33" t="s">
        <v>491</v>
      </c>
      <c r="V49" s="33" t="s">
        <v>498</v>
      </c>
      <c r="W49" s="33" t="s">
        <v>512</v>
      </c>
      <c r="X49" s="33" t="s">
        <v>513</v>
      </c>
      <c r="Y49" s="33" t="s">
        <v>497</v>
      </c>
      <c r="Z49" s="33" t="s">
        <v>496</v>
      </c>
      <c r="AA49" s="33" t="s">
        <v>514</v>
      </c>
      <c r="AB49" s="33" t="s">
        <v>515</v>
      </c>
      <c r="AC49" s="33" t="s">
        <v>516</v>
      </c>
      <c r="AD49" s="33" t="s">
        <v>517</v>
      </c>
      <c r="AE49" s="33" t="s">
        <v>518</v>
      </c>
      <c r="AF49" s="33" t="s">
        <v>519</v>
      </c>
      <c r="AG49" s="33" t="s">
        <v>520</v>
      </c>
      <c r="AH49" s="33" t="s">
        <v>521</v>
      </c>
      <c r="AI49" s="33" t="s">
        <v>522</v>
      </c>
      <c r="AJ49" s="33" t="s">
        <v>523</v>
      </c>
      <c r="AK49" s="33" t="s">
        <v>524</v>
      </c>
      <c r="AL49" s="33" t="s">
        <v>525</v>
      </c>
      <c r="AM49" s="33" t="s">
        <v>526</v>
      </c>
      <c r="AN49" s="33" t="s">
        <v>527</v>
      </c>
      <c r="AO49" s="33" t="s">
        <v>528</v>
      </c>
      <c r="AP49" s="33" t="s">
        <v>529</v>
      </c>
      <c r="AQ49" s="33" t="s">
        <v>530</v>
      </c>
      <c r="AR49" s="33" t="s">
        <v>531</v>
      </c>
      <c r="AS49" s="33" t="s">
        <v>532</v>
      </c>
      <c r="AT49" s="33" t="s">
        <v>533</v>
      </c>
      <c r="AU49" s="33" t="s">
        <v>534</v>
      </c>
      <c r="AV49" s="33" t="s">
        <v>535</v>
      </c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</row>
    <row r="50" spans="1:109" x14ac:dyDescent="0.25">
      <c r="A50" s="88">
        <v>43553</v>
      </c>
      <c r="B50" s="32" t="s">
        <v>446</v>
      </c>
      <c r="C50" s="88" t="s">
        <v>536</v>
      </c>
      <c r="D50" s="88">
        <v>43553</v>
      </c>
      <c r="E50" s="32" t="s">
        <v>537</v>
      </c>
      <c r="F50" s="32" t="s">
        <v>504</v>
      </c>
      <c r="G50" s="32" t="s">
        <v>505</v>
      </c>
      <c r="H50" s="32" t="s">
        <v>538</v>
      </c>
      <c r="I50" s="64">
        <v>22999773.870000001</v>
      </c>
      <c r="J50" s="34"/>
      <c r="K50" s="34" t="s">
        <v>507</v>
      </c>
      <c r="L50" s="32"/>
      <c r="M50" s="64"/>
      <c r="N50" s="32"/>
      <c r="O50" s="32"/>
      <c r="P50" s="34"/>
      <c r="Q50" s="64"/>
      <c r="R50" s="32"/>
      <c r="S50" s="32"/>
      <c r="T50" s="34"/>
      <c r="U50" s="32"/>
      <c r="V50" s="32"/>
      <c r="W50" s="64">
        <v>22999773.870000001</v>
      </c>
      <c r="X50" s="64">
        <v>22999773.870000001</v>
      </c>
      <c r="Y50" s="32"/>
      <c r="Z50" s="32"/>
      <c r="AA50" s="32" t="s">
        <v>539</v>
      </c>
      <c r="AB50" s="32" t="s">
        <v>446</v>
      </c>
      <c r="AC50" s="32"/>
      <c r="AD50" s="32"/>
      <c r="AE50" s="32"/>
      <c r="AF50" s="32"/>
      <c r="AG50" s="32" t="s">
        <v>539</v>
      </c>
      <c r="AH50" s="32" t="s">
        <v>539</v>
      </c>
      <c r="AI50" s="32" t="s">
        <v>446</v>
      </c>
      <c r="AJ50" s="32"/>
      <c r="AK50" s="32"/>
      <c r="AL50" s="32" t="s">
        <v>539</v>
      </c>
      <c r="AM50" s="32" t="s">
        <v>540</v>
      </c>
      <c r="AN50" s="32"/>
      <c r="AO50" s="32"/>
      <c r="AP50" s="32"/>
      <c r="AQ50" s="32"/>
      <c r="AR50" s="32"/>
      <c r="AS50" s="32" t="s">
        <v>541</v>
      </c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</row>
    <row r="51" spans="1:109" x14ac:dyDescent="0.25">
      <c r="A51" s="88">
        <v>43553</v>
      </c>
      <c r="B51" s="32" t="s">
        <v>446</v>
      </c>
      <c r="C51" s="88" t="s">
        <v>536</v>
      </c>
      <c r="D51" s="88">
        <v>43553</v>
      </c>
      <c r="E51" s="32" t="s">
        <v>537</v>
      </c>
      <c r="F51" s="32" t="s">
        <v>507</v>
      </c>
      <c r="G51" s="32">
        <v>3410100</v>
      </c>
      <c r="H51" s="32" t="s">
        <v>542</v>
      </c>
      <c r="I51" s="32"/>
      <c r="J51" s="34">
        <v>1378872.61</v>
      </c>
      <c r="K51" s="34" t="s">
        <v>507</v>
      </c>
      <c r="L51" s="32" t="s">
        <v>543</v>
      </c>
      <c r="M51" s="32"/>
      <c r="N51" s="64"/>
      <c r="O51" s="32"/>
      <c r="P51" s="34">
        <v>1</v>
      </c>
      <c r="Q51" s="32"/>
      <c r="R51" s="64"/>
      <c r="S51" s="64"/>
      <c r="T51" s="34"/>
      <c r="U51" s="32"/>
      <c r="V51" s="32"/>
      <c r="W51" s="64">
        <v>-1378872.61</v>
      </c>
      <c r="X51" s="64">
        <v>-1378872.61</v>
      </c>
      <c r="Y51" s="32"/>
      <c r="Z51" s="32"/>
      <c r="AA51" s="32" t="s">
        <v>539</v>
      </c>
      <c r="AB51" s="32" t="s">
        <v>446</v>
      </c>
      <c r="AC51" s="32"/>
      <c r="AD51" s="32"/>
      <c r="AE51" s="32"/>
      <c r="AF51" s="32"/>
      <c r="AG51" s="32" t="s">
        <v>539</v>
      </c>
      <c r="AH51" s="32" t="s">
        <v>539</v>
      </c>
      <c r="AI51" s="32" t="s">
        <v>446</v>
      </c>
      <c r="AJ51" s="32"/>
      <c r="AK51" s="32"/>
      <c r="AL51" s="32" t="s">
        <v>539</v>
      </c>
      <c r="AM51" s="32" t="s">
        <v>540</v>
      </c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</row>
    <row r="52" spans="1:109" x14ac:dyDescent="0.25">
      <c r="A52" s="88">
        <v>43553</v>
      </c>
      <c r="B52" s="32" t="s">
        <v>446</v>
      </c>
      <c r="C52" s="88" t="s">
        <v>536</v>
      </c>
      <c r="D52" s="88">
        <v>43553</v>
      </c>
      <c r="E52" s="32" t="s">
        <v>537</v>
      </c>
      <c r="F52" s="32" t="s">
        <v>507</v>
      </c>
      <c r="G52" s="32">
        <v>3410103</v>
      </c>
      <c r="H52" s="32" t="s">
        <v>544</v>
      </c>
      <c r="I52" s="32"/>
      <c r="J52" s="34">
        <v>12001802.85</v>
      </c>
      <c r="K52" s="34" t="s">
        <v>507</v>
      </c>
      <c r="L52" s="32" t="s">
        <v>543</v>
      </c>
      <c r="M52" s="32"/>
      <c r="N52" s="64"/>
      <c r="O52" s="32"/>
      <c r="P52" s="34">
        <v>1</v>
      </c>
      <c r="Q52" s="32"/>
      <c r="R52" s="64"/>
      <c r="S52" s="64"/>
      <c r="T52" s="34"/>
      <c r="U52" s="32"/>
      <c r="V52" s="32"/>
      <c r="W52" s="64">
        <v>-12001802.85</v>
      </c>
      <c r="X52" s="64">
        <v>-12001802.85</v>
      </c>
      <c r="Y52" s="32"/>
      <c r="Z52" s="32"/>
      <c r="AA52" s="32" t="s">
        <v>539</v>
      </c>
      <c r="AB52" s="32" t="s">
        <v>446</v>
      </c>
      <c r="AC52" s="32"/>
      <c r="AD52" s="32"/>
      <c r="AE52" s="32"/>
      <c r="AF52" s="32"/>
      <c r="AG52" s="32" t="s">
        <v>539</v>
      </c>
      <c r="AH52" s="32" t="s">
        <v>539</v>
      </c>
      <c r="AI52" s="32" t="s">
        <v>446</v>
      </c>
      <c r="AJ52" s="32"/>
      <c r="AK52" s="32"/>
      <c r="AL52" s="32" t="s">
        <v>539</v>
      </c>
      <c r="AM52" s="32" t="s">
        <v>540</v>
      </c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</row>
    <row r="53" spans="1:109" x14ac:dyDescent="0.25">
      <c r="A53" s="88">
        <v>43553</v>
      </c>
      <c r="B53" s="32" t="s">
        <v>446</v>
      </c>
      <c r="C53" s="88" t="s">
        <v>536</v>
      </c>
      <c r="D53" s="88">
        <v>43553</v>
      </c>
      <c r="E53" s="32" t="s">
        <v>537</v>
      </c>
      <c r="F53" s="32" t="s">
        <v>507</v>
      </c>
      <c r="G53" s="32">
        <v>3410106</v>
      </c>
      <c r="H53" s="32" t="s">
        <v>545</v>
      </c>
      <c r="I53" s="32"/>
      <c r="J53" s="34">
        <v>402826.16</v>
      </c>
      <c r="K53" s="34" t="s">
        <v>507</v>
      </c>
      <c r="L53" s="32"/>
      <c r="M53" s="32"/>
      <c r="N53" s="32"/>
      <c r="O53" s="64"/>
      <c r="P53" s="34">
        <v>1</v>
      </c>
      <c r="Q53" s="32"/>
      <c r="R53" s="32"/>
      <c r="S53" s="64"/>
      <c r="T53" s="34"/>
      <c r="U53" s="32"/>
      <c r="V53" s="32"/>
      <c r="W53" s="64">
        <v>-402826.16</v>
      </c>
      <c r="X53" s="64">
        <v>-402826.16</v>
      </c>
      <c r="Y53" s="32"/>
      <c r="Z53" s="32"/>
      <c r="AA53" s="32" t="s">
        <v>539</v>
      </c>
      <c r="AB53" s="32" t="s">
        <v>446</v>
      </c>
      <c r="AC53" s="32"/>
      <c r="AD53" s="32"/>
      <c r="AE53" s="32"/>
      <c r="AF53" s="32"/>
      <c r="AG53" s="32" t="s">
        <v>539</v>
      </c>
      <c r="AH53" s="32" t="s">
        <v>539</v>
      </c>
      <c r="AI53" s="32" t="s">
        <v>446</v>
      </c>
      <c r="AJ53" s="32"/>
      <c r="AK53" s="32"/>
      <c r="AL53" s="32" t="s">
        <v>539</v>
      </c>
      <c r="AM53" s="32" t="s">
        <v>540</v>
      </c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</row>
    <row r="54" spans="1:109" x14ac:dyDescent="0.25">
      <c r="A54" s="88">
        <v>43553</v>
      </c>
      <c r="B54" s="32" t="s">
        <v>446</v>
      </c>
      <c r="C54" s="88" t="s">
        <v>536</v>
      </c>
      <c r="D54" s="88">
        <v>43553</v>
      </c>
      <c r="E54" s="32" t="s">
        <v>537</v>
      </c>
      <c r="F54" s="32" t="s">
        <v>507</v>
      </c>
      <c r="G54" s="32">
        <v>3410200</v>
      </c>
      <c r="H54" s="32" t="s">
        <v>546</v>
      </c>
      <c r="I54" s="32"/>
      <c r="J54" s="34">
        <v>6207632.5700000003</v>
      </c>
      <c r="K54" s="34" t="s">
        <v>507</v>
      </c>
      <c r="L54" s="32"/>
      <c r="M54" s="32"/>
      <c r="N54" s="32"/>
      <c r="O54" s="32"/>
      <c r="P54" s="34">
        <v>2</v>
      </c>
      <c r="Q54" s="32"/>
      <c r="R54" s="32"/>
      <c r="S54" s="32"/>
      <c r="T54" s="34"/>
      <c r="U54" s="64"/>
      <c r="V54" s="32"/>
      <c r="W54" s="64">
        <v>-6207632.5700000003</v>
      </c>
      <c r="X54" s="64">
        <v>-6207632.5700000003</v>
      </c>
      <c r="Y54" s="32"/>
      <c r="Z54" s="32"/>
      <c r="AA54" s="32" t="s">
        <v>539</v>
      </c>
      <c r="AB54" s="32" t="s">
        <v>446</v>
      </c>
      <c r="AC54" s="32"/>
      <c r="AD54" s="32"/>
      <c r="AE54" s="32"/>
      <c r="AF54" s="32"/>
      <c r="AG54" s="32" t="s">
        <v>539</v>
      </c>
      <c r="AH54" s="32" t="s">
        <v>539</v>
      </c>
      <c r="AI54" s="32" t="s">
        <v>446</v>
      </c>
      <c r="AJ54" s="32"/>
      <c r="AK54" s="32"/>
      <c r="AL54" s="32" t="s">
        <v>539</v>
      </c>
      <c r="AM54" s="32" t="s">
        <v>540</v>
      </c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</row>
    <row r="55" spans="1:109" x14ac:dyDescent="0.25">
      <c r="A55" s="88">
        <v>43553</v>
      </c>
      <c r="B55" s="32" t="s">
        <v>446</v>
      </c>
      <c r="C55" s="88" t="s">
        <v>536</v>
      </c>
      <c r="D55" s="88">
        <v>43553</v>
      </c>
      <c r="E55" s="32" t="s">
        <v>537</v>
      </c>
      <c r="F55" s="32" t="s">
        <v>507</v>
      </c>
      <c r="G55" s="32">
        <v>3410300</v>
      </c>
      <c r="H55" s="32" t="s">
        <v>547</v>
      </c>
      <c r="I55" s="32"/>
      <c r="J55" s="34">
        <v>841030.97</v>
      </c>
      <c r="K55" s="34" t="s">
        <v>507</v>
      </c>
      <c r="L55" s="32"/>
      <c r="M55" s="32"/>
      <c r="N55" s="64"/>
      <c r="O55" s="32"/>
      <c r="P55" s="34">
        <v>3</v>
      </c>
      <c r="Q55" s="32"/>
      <c r="R55" s="64"/>
      <c r="S55" s="64"/>
      <c r="T55" s="34"/>
      <c r="U55" s="32"/>
      <c r="V55" s="32"/>
      <c r="W55" s="64">
        <v>-841030.97</v>
      </c>
      <c r="X55" s="64">
        <v>-841030.97</v>
      </c>
      <c r="Y55" s="32"/>
      <c r="Z55" s="32"/>
      <c r="AA55" s="32" t="s">
        <v>539</v>
      </c>
      <c r="AB55" s="32" t="s">
        <v>446</v>
      </c>
      <c r="AC55" s="32"/>
      <c r="AD55" s="32"/>
      <c r="AE55" s="32"/>
      <c r="AF55" s="32"/>
      <c r="AG55" s="32" t="s">
        <v>539</v>
      </c>
      <c r="AH55" s="32" t="s">
        <v>539</v>
      </c>
      <c r="AI55" s="32" t="s">
        <v>446</v>
      </c>
      <c r="AJ55" s="32"/>
      <c r="AK55" s="32"/>
      <c r="AL55" s="32" t="s">
        <v>539</v>
      </c>
      <c r="AM55" s="32" t="s">
        <v>540</v>
      </c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</row>
    <row r="56" spans="1:109" x14ac:dyDescent="0.25">
      <c r="A56" s="88">
        <v>43553</v>
      </c>
      <c r="B56" s="32" t="s">
        <v>446</v>
      </c>
      <c r="C56" s="88" t="s">
        <v>536</v>
      </c>
      <c r="D56" s="88">
        <v>43553</v>
      </c>
      <c r="E56" s="32" t="s">
        <v>537</v>
      </c>
      <c r="F56" s="32" t="s">
        <v>507</v>
      </c>
      <c r="G56" s="32">
        <v>3410303</v>
      </c>
      <c r="H56" s="32" t="s">
        <v>548</v>
      </c>
      <c r="I56" s="32"/>
      <c r="J56" s="34">
        <v>2121381.65</v>
      </c>
      <c r="K56" s="34" t="s">
        <v>507</v>
      </c>
      <c r="L56" s="32"/>
      <c r="M56" s="32"/>
      <c r="N56" s="64"/>
      <c r="O56" s="32"/>
      <c r="P56" s="34">
        <v>3</v>
      </c>
      <c r="Q56" s="32"/>
      <c r="R56" s="64"/>
      <c r="S56" s="64"/>
      <c r="T56" s="34"/>
      <c r="U56" s="32"/>
      <c r="V56" s="32"/>
      <c r="W56" s="64">
        <v>-2121381.65</v>
      </c>
      <c r="X56" s="64">
        <v>-2121381.65</v>
      </c>
      <c r="Y56" s="32"/>
      <c r="Z56" s="32"/>
      <c r="AA56" s="32" t="s">
        <v>539</v>
      </c>
      <c r="AB56" s="32" t="s">
        <v>446</v>
      </c>
      <c r="AC56" s="32"/>
      <c r="AD56" s="32"/>
      <c r="AE56" s="32"/>
      <c r="AF56" s="32"/>
      <c r="AG56" s="32" t="s">
        <v>539</v>
      </c>
      <c r="AH56" s="32" t="s">
        <v>539</v>
      </c>
      <c r="AI56" s="32" t="s">
        <v>446</v>
      </c>
      <c r="AJ56" s="32"/>
      <c r="AK56" s="32"/>
      <c r="AL56" s="32" t="s">
        <v>539</v>
      </c>
      <c r="AM56" s="32" t="s">
        <v>540</v>
      </c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</row>
    <row r="57" spans="1:109" x14ac:dyDescent="0.25">
      <c r="A57" s="88">
        <v>43553</v>
      </c>
      <c r="B57" s="32" t="s">
        <v>446</v>
      </c>
      <c r="C57" s="88" t="s">
        <v>536</v>
      </c>
      <c r="D57" s="88">
        <v>43553</v>
      </c>
      <c r="E57" s="32" t="s">
        <v>537</v>
      </c>
      <c r="F57" s="32" t="s">
        <v>507</v>
      </c>
      <c r="G57" s="32">
        <v>3410306</v>
      </c>
      <c r="H57" s="32" t="s">
        <v>549</v>
      </c>
      <c r="I57" s="32"/>
      <c r="J57" s="34">
        <v>46227.06</v>
      </c>
      <c r="K57" s="34" t="s">
        <v>507</v>
      </c>
      <c r="L57" s="32"/>
      <c r="M57" s="32"/>
      <c r="N57" s="32"/>
      <c r="O57" s="64"/>
      <c r="P57" s="34">
        <v>3</v>
      </c>
      <c r="Q57" s="32"/>
      <c r="R57" s="32"/>
      <c r="S57" s="64"/>
      <c r="T57" s="34"/>
      <c r="U57" s="32"/>
      <c r="V57" s="32"/>
      <c r="W57" s="64">
        <v>-46227.06</v>
      </c>
      <c r="X57" s="64">
        <v>-46227.06</v>
      </c>
      <c r="Y57" s="32"/>
      <c r="Z57" s="32"/>
      <c r="AA57" s="32" t="s">
        <v>539</v>
      </c>
      <c r="AB57" s="32" t="s">
        <v>446</v>
      </c>
      <c r="AC57" s="32"/>
      <c r="AD57" s="32"/>
      <c r="AE57" s="32"/>
      <c r="AF57" s="32"/>
      <c r="AG57" s="32" t="s">
        <v>539</v>
      </c>
      <c r="AH57" s="32" t="s">
        <v>539</v>
      </c>
      <c r="AI57" s="32" t="s">
        <v>446</v>
      </c>
      <c r="AJ57" s="32"/>
      <c r="AK57" s="32"/>
      <c r="AL57" s="32" t="s">
        <v>539</v>
      </c>
      <c r="AM57" s="32" t="s">
        <v>540</v>
      </c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</row>
    <row r="58" spans="1:109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5"/>
      <c r="K58" s="35"/>
      <c r="L58" s="38"/>
      <c r="M58" s="38"/>
      <c r="N58" s="38"/>
      <c r="O58" s="38"/>
      <c r="P58" s="35"/>
      <c r="Q58" s="38"/>
      <c r="R58" s="38"/>
      <c r="S58" s="38"/>
      <c r="T58" s="35"/>
      <c r="U58" s="38"/>
      <c r="V58" s="38"/>
      <c r="W58" s="38"/>
      <c r="X58" s="38"/>
      <c r="Y58" s="38"/>
      <c r="Z58" s="38"/>
      <c r="AA58" s="38"/>
      <c r="AB58" s="38"/>
      <c r="AC58" s="3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</row>
    <row r="59" spans="1:109" x14ac:dyDescent="0.25">
      <c r="A59" s="33" t="s">
        <v>550</v>
      </c>
      <c r="B59" s="38"/>
      <c r="C59" s="38"/>
      <c r="D59" s="38"/>
      <c r="E59" s="38"/>
      <c r="F59" s="38"/>
      <c r="G59" s="38"/>
      <c r="H59" s="38"/>
      <c r="I59" s="38"/>
      <c r="J59" s="35"/>
      <c r="K59" s="35"/>
      <c r="L59" s="38"/>
      <c r="M59" s="38"/>
      <c r="N59" s="38"/>
      <c r="O59" s="38"/>
      <c r="P59" s="35"/>
      <c r="Q59" s="38"/>
      <c r="R59" s="38"/>
      <c r="S59" s="38"/>
      <c r="T59" s="35"/>
      <c r="U59" s="38"/>
      <c r="V59" s="38"/>
      <c r="W59" s="38"/>
      <c r="X59" s="38"/>
      <c r="Y59" s="38"/>
      <c r="Z59" s="38"/>
      <c r="AA59" s="38"/>
      <c r="AB59" s="38"/>
      <c r="AC59" s="3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</row>
    <row r="60" spans="1:109" ht="43.5" x14ac:dyDescent="0.25">
      <c r="A60" s="89" t="s">
        <v>475</v>
      </c>
      <c r="B60" s="89" t="s">
        <v>476</v>
      </c>
      <c r="C60" s="89" t="s">
        <v>477</v>
      </c>
      <c r="D60" s="89" t="s">
        <v>478</v>
      </c>
      <c r="E60" s="89" t="s">
        <v>479</v>
      </c>
      <c r="F60" s="89" t="s">
        <v>480</v>
      </c>
      <c r="G60" s="89" t="s">
        <v>481</v>
      </c>
      <c r="H60" s="89" t="s">
        <v>482</v>
      </c>
      <c r="I60" s="89" t="s">
        <v>483</v>
      </c>
      <c r="J60" s="89" t="s">
        <v>484</v>
      </c>
      <c r="K60" s="89" t="s">
        <v>485</v>
      </c>
      <c r="L60" s="38"/>
      <c r="M60" s="38"/>
      <c r="N60" s="38"/>
      <c r="O60" s="38"/>
      <c r="P60" s="35"/>
      <c r="Q60" s="38"/>
      <c r="R60" s="38"/>
      <c r="S60" s="38"/>
      <c r="T60" s="35"/>
      <c r="U60" s="38"/>
      <c r="V60" s="38"/>
      <c r="W60" s="38"/>
      <c r="X60" s="38"/>
      <c r="Y60" s="38"/>
      <c r="Z60" s="38"/>
      <c r="AA60" s="38"/>
      <c r="AB60" s="38"/>
      <c r="AC60" s="3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</row>
    <row r="61" spans="1:109" x14ac:dyDescent="0.25">
      <c r="A61" s="90">
        <v>43553</v>
      </c>
      <c r="B61" s="91" t="s">
        <v>446</v>
      </c>
      <c r="C61" s="91" t="s">
        <v>551</v>
      </c>
      <c r="D61" s="90">
        <v>43553</v>
      </c>
      <c r="E61" s="91" t="s">
        <v>552</v>
      </c>
      <c r="F61" s="91" t="s">
        <v>504</v>
      </c>
      <c r="G61" s="91" t="s">
        <v>553</v>
      </c>
      <c r="H61" s="91" t="s">
        <v>554</v>
      </c>
      <c r="I61" s="92">
        <v>905589.91</v>
      </c>
      <c r="J61" s="92">
        <v>0</v>
      </c>
      <c r="K61" s="91" t="s">
        <v>507</v>
      </c>
      <c r="L61" s="38"/>
      <c r="M61" s="38"/>
      <c r="N61" s="38"/>
      <c r="O61" s="38"/>
      <c r="P61" s="35"/>
      <c r="Q61" s="38"/>
      <c r="R61" s="38"/>
      <c r="S61" s="38"/>
      <c r="T61" s="35"/>
      <c r="U61" s="38"/>
      <c r="V61" s="38"/>
      <c r="W61" s="38"/>
      <c r="X61" s="38"/>
      <c r="Y61" s="38"/>
      <c r="Z61" s="38"/>
      <c r="AA61" s="38"/>
      <c r="AB61" s="38"/>
      <c r="AC61" s="3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</row>
    <row r="62" spans="1:109" x14ac:dyDescent="0.25">
      <c r="A62" s="90">
        <v>43553</v>
      </c>
      <c r="B62" s="91" t="s">
        <v>446</v>
      </c>
      <c r="C62" s="91" t="s">
        <v>551</v>
      </c>
      <c r="D62" s="90">
        <v>43553</v>
      </c>
      <c r="E62" s="91" t="s">
        <v>552</v>
      </c>
      <c r="F62" s="91" t="s">
        <v>555</v>
      </c>
      <c r="G62" s="91" t="s">
        <v>556</v>
      </c>
      <c r="H62" s="91" t="s">
        <v>557</v>
      </c>
      <c r="I62" s="92">
        <v>0</v>
      </c>
      <c r="J62" s="92">
        <v>905589.91</v>
      </c>
      <c r="K62" s="91" t="s">
        <v>507</v>
      </c>
      <c r="L62" s="38"/>
      <c r="M62" s="38"/>
      <c r="N62" s="38"/>
      <c r="O62" s="38"/>
      <c r="P62" s="35"/>
      <c r="Q62" s="38"/>
      <c r="R62" s="38"/>
      <c r="S62" s="38"/>
      <c r="T62" s="35"/>
      <c r="U62" s="38"/>
      <c r="V62" s="38"/>
      <c r="W62" s="38"/>
      <c r="X62" s="38"/>
      <c r="Y62" s="38"/>
      <c r="Z62" s="38"/>
      <c r="AA62" s="38"/>
      <c r="AB62" s="38"/>
      <c r="AC62" s="3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</row>
    <row r="63" spans="1:109" x14ac:dyDescent="0.25">
      <c r="A63" s="90">
        <v>43553</v>
      </c>
      <c r="B63" s="91" t="s">
        <v>446</v>
      </c>
      <c r="C63" s="91" t="s">
        <v>558</v>
      </c>
      <c r="D63" s="90">
        <v>43553</v>
      </c>
      <c r="E63" s="91" t="s">
        <v>559</v>
      </c>
      <c r="F63" s="91" t="s">
        <v>504</v>
      </c>
      <c r="G63" s="91" t="s">
        <v>560</v>
      </c>
      <c r="H63" s="91" t="s">
        <v>561</v>
      </c>
      <c r="I63" s="92">
        <v>623087.18000000005</v>
      </c>
      <c r="J63" s="92">
        <v>0</v>
      </c>
      <c r="K63" s="91" t="s">
        <v>507</v>
      </c>
      <c r="L63" s="38"/>
      <c r="M63" s="38"/>
      <c r="N63" s="38"/>
      <c r="O63" s="38"/>
      <c r="P63" s="35"/>
      <c r="Q63" s="38"/>
      <c r="R63" s="38"/>
      <c r="S63" s="38"/>
      <c r="T63" s="35"/>
      <c r="U63" s="38"/>
      <c r="V63" s="38"/>
      <c r="W63" s="38"/>
      <c r="X63" s="38"/>
      <c r="Y63" s="38"/>
      <c r="Z63" s="38"/>
      <c r="AA63" s="38"/>
      <c r="AB63" s="38"/>
      <c r="AC63" s="3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</row>
    <row r="64" spans="1:109" x14ac:dyDescent="0.25">
      <c r="A64" s="90">
        <v>43553</v>
      </c>
      <c r="B64" s="91" t="s">
        <v>446</v>
      </c>
      <c r="C64" s="91" t="s">
        <v>558</v>
      </c>
      <c r="D64" s="90">
        <v>43553</v>
      </c>
      <c r="E64" s="91" t="s">
        <v>559</v>
      </c>
      <c r="F64" s="91" t="s">
        <v>555</v>
      </c>
      <c r="G64" s="91" t="s">
        <v>562</v>
      </c>
      <c r="H64" s="91" t="s">
        <v>563</v>
      </c>
      <c r="I64" s="92">
        <v>0</v>
      </c>
      <c r="J64" s="92">
        <v>623087.18000000005</v>
      </c>
      <c r="K64" s="91" t="s">
        <v>507</v>
      </c>
      <c r="L64" s="38"/>
      <c r="M64" s="38"/>
      <c r="N64" s="38"/>
      <c r="O64" s="38"/>
      <c r="P64" s="35"/>
      <c r="Q64" s="38"/>
      <c r="R64" s="38"/>
      <c r="S64" s="38"/>
      <c r="T64" s="35"/>
      <c r="U64" s="38"/>
      <c r="V64" s="38"/>
      <c r="W64" s="38"/>
      <c r="X64" s="38"/>
      <c r="Y64" s="38"/>
      <c r="Z64" s="38"/>
      <c r="AA64" s="38"/>
      <c r="AB64" s="38"/>
      <c r="AC64" s="3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</row>
    <row r="65" spans="1:29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5"/>
      <c r="K65" s="35"/>
      <c r="L65" s="38"/>
      <c r="M65" s="38"/>
      <c r="N65" s="38"/>
      <c r="O65" s="38"/>
      <c r="P65" s="35"/>
      <c r="Q65" s="38"/>
      <c r="R65" s="38"/>
      <c r="S65" s="38"/>
      <c r="T65" s="35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5"/>
      <c r="K66" s="35"/>
      <c r="L66" s="38"/>
      <c r="M66" s="38"/>
      <c r="N66" s="38"/>
      <c r="O66" s="38"/>
      <c r="P66" s="35"/>
      <c r="Q66" s="38"/>
      <c r="R66" s="38"/>
      <c r="S66" s="38"/>
      <c r="T66" s="35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 x14ac:dyDescent="0.25">
      <c r="A67" s="38" t="s">
        <v>564</v>
      </c>
      <c r="B67" s="38" t="s">
        <v>565</v>
      </c>
      <c r="C67" s="38" t="s">
        <v>566</v>
      </c>
      <c r="D67" s="38" t="s">
        <v>482</v>
      </c>
      <c r="E67" s="38" t="s">
        <v>427</v>
      </c>
      <c r="F67" s="38" t="s">
        <v>428</v>
      </c>
      <c r="G67" s="38" t="s">
        <v>487</v>
      </c>
      <c r="H67" s="38" t="s">
        <v>488</v>
      </c>
      <c r="I67" s="38" t="s">
        <v>512</v>
      </c>
      <c r="J67" s="35" t="s">
        <v>567</v>
      </c>
      <c r="K67" s="35" t="s">
        <v>568</v>
      </c>
      <c r="L67" s="38"/>
      <c r="M67" s="38"/>
      <c r="N67" s="38"/>
      <c r="O67" s="38"/>
      <c r="P67" s="35"/>
      <c r="Q67" s="38"/>
      <c r="R67" s="38"/>
      <c r="S67" s="38"/>
      <c r="T67" s="35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x14ac:dyDescent="0.25">
      <c r="A68" s="38" t="s">
        <v>569</v>
      </c>
      <c r="B68" s="41">
        <v>43101</v>
      </c>
      <c r="C68" s="38">
        <v>3420100</v>
      </c>
      <c r="D68" s="38" t="s">
        <v>570</v>
      </c>
      <c r="E68" s="38" t="s">
        <v>571</v>
      </c>
      <c r="F68" s="38">
        <v>5</v>
      </c>
      <c r="G68" s="38" t="s">
        <v>572</v>
      </c>
      <c r="H68" s="38" t="s">
        <v>511</v>
      </c>
      <c r="I68" s="37">
        <v>-2400</v>
      </c>
      <c r="J68" s="35"/>
      <c r="K68" s="35">
        <v>141917</v>
      </c>
      <c r="L68" s="38"/>
      <c r="M68" s="38"/>
      <c r="N68" s="38"/>
      <c r="O68" s="38"/>
      <c r="P68" s="35"/>
      <c r="Q68" s="38"/>
      <c r="R68" s="38"/>
      <c r="S68" s="38"/>
      <c r="T68" s="35"/>
      <c r="U68" s="38"/>
      <c r="V68" s="38"/>
      <c r="W68" s="38"/>
      <c r="X68" s="38"/>
      <c r="Y68" s="38"/>
      <c r="Z68" s="38"/>
      <c r="AA68" s="38"/>
      <c r="AB68" s="38"/>
      <c r="AC68" s="38"/>
    </row>
    <row r="69" spans="1:29" x14ac:dyDescent="0.25">
      <c r="A69" s="38" t="s">
        <v>569</v>
      </c>
      <c r="B69" s="41">
        <v>43101</v>
      </c>
      <c r="C69" s="38">
        <v>3420100</v>
      </c>
      <c r="D69" s="38" t="s">
        <v>573</v>
      </c>
      <c r="E69" s="38" t="s">
        <v>571</v>
      </c>
      <c r="F69" s="38">
        <v>5</v>
      </c>
      <c r="G69" s="38" t="s">
        <v>572</v>
      </c>
      <c r="H69" s="38" t="s">
        <v>511</v>
      </c>
      <c r="I69" s="37">
        <v>-1800</v>
      </c>
      <c r="J69" s="35"/>
      <c r="K69" s="35">
        <v>141918</v>
      </c>
      <c r="L69" s="38"/>
      <c r="M69" s="38"/>
      <c r="N69" s="38"/>
      <c r="O69" s="38"/>
      <c r="P69" s="35"/>
      <c r="Q69" s="38"/>
      <c r="R69" s="38"/>
      <c r="S69" s="38"/>
      <c r="T69" s="35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 x14ac:dyDescent="0.25">
      <c r="A70" s="38" t="s">
        <v>569</v>
      </c>
      <c r="B70" s="41">
        <v>43101</v>
      </c>
      <c r="C70" s="38">
        <v>3420100</v>
      </c>
      <c r="D70" s="38" t="s">
        <v>574</v>
      </c>
      <c r="E70" s="38" t="s">
        <v>571</v>
      </c>
      <c r="F70" s="38">
        <v>5</v>
      </c>
      <c r="G70" s="38" t="s">
        <v>572</v>
      </c>
      <c r="H70" s="38" t="s">
        <v>511</v>
      </c>
      <c r="I70" s="37">
        <v>-1800</v>
      </c>
      <c r="J70" s="35"/>
      <c r="K70" s="35">
        <v>141919</v>
      </c>
      <c r="L70" s="38"/>
      <c r="M70" s="38"/>
      <c r="N70" s="38"/>
      <c r="O70" s="38"/>
      <c r="P70" s="35"/>
      <c r="Q70" s="38"/>
      <c r="R70" s="38"/>
      <c r="S70" s="38"/>
      <c r="T70" s="35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 x14ac:dyDescent="0.25">
      <c r="A71" s="38" t="s">
        <v>569</v>
      </c>
      <c r="B71" s="41">
        <v>43101</v>
      </c>
      <c r="C71" s="38">
        <v>3420100</v>
      </c>
      <c r="D71" s="38" t="s">
        <v>575</v>
      </c>
      <c r="E71" s="38" t="s">
        <v>571</v>
      </c>
      <c r="F71" s="38">
        <v>5</v>
      </c>
      <c r="G71" s="38" t="s">
        <v>572</v>
      </c>
      <c r="H71" s="38" t="s">
        <v>511</v>
      </c>
      <c r="I71" s="37">
        <v>-1800</v>
      </c>
      <c r="J71" s="35"/>
      <c r="K71" s="35">
        <v>141920</v>
      </c>
      <c r="L71" s="38"/>
      <c r="M71" s="38"/>
      <c r="N71" s="38"/>
      <c r="O71" s="38"/>
      <c r="P71" s="35"/>
      <c r="Q71" s="38"/>
      <c r="R71" s="38"/>
      <c r="S71" s="38"/>
      <c r="T71" s="35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 x14ac:dyDescent="0.25">
      <c r="A72" s="38" t="s">
        <v>569</v>
      </c>
      <c r="B72" s="41">
        <v>43101</v>
      </c>
      <c r="C72" s="38">
        <v>3420100</v>
      </c>
      <c r="D72" s="38" t="s">
        <v>576</v>
      </c>
      <c r="E72" s="38" t="s">
        <v>571</v>
      </c>
      <c r="F72" s="38">
        <v>5</v>
      </c>
      <c r="G72" s="38" t="s">
        <v>572</v>
      </c>
      <c r="H72" s="38" t="s">
        <v>511</v>
      </c>
      <c r="I72" s="37">
        <v>-2400</v>
      </c>
      <c r="J72" s="35"/>
      <c r="K72" s="35">
        <v>141921</v>
      </c>
      <c r="L72" s="38"/>
      <c r="M72" s="38"/>
      <c r="N72" s="38"/>
      <c r="O72" s="38"/>
      <c r="P72" s="35"/>
      <c r="Q72" s="38"/>
      <c r="R72" s="38"/>
      <c r="S72" s="38"/>
      <c r="T72" s="35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 x14ac:dyDescent="0.25">
      <c r="A73" s="38" t="s">
        <v>569</v>
      </c>
      <c r="B73" s="41">
        <v>43101</v>
      </c>
      <c r="C73" s="38">
        <v>3420100</v>
      </c>
      <c r="D73" s="38" t="s">
        <v>577</v>
      </c>
      <c r="E73" s="38" t="s">
        <v>571</v>
      </c>
      <c r="F73" s="38">
        <v>5</v>
      </c>
      <c r="G73" s="38" t="s">
        <v>572</v>
      </c>
      <c r="H73" s="38" t="s">
        <v>511</v>
      </c>
      <c r="I73" s="37">
        <v>-2400</v>
      </c>
      <c r="J73" s="35"/>
      <c r="K73" s="35">
        <v>141922</v>
      </c>
      <c r="L73" s="38"/>
      <c r="M73" s="38"/>
      <c r="N73" s="38"/>
      <c r="O73" s="38"/>
      <c r="P73" s="35"/>
      <c r="Q73" s="38"/>
      <c r="R73" s="38"/>
      <c r="S73" s="38"/>
      <c r="T73" s="35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 x14ac:dyDescent="0.25">
      <c r="A74" s="38" t="s">
        <v>569</v>
      </c>
      <c r="B74" s="41">
        <v>43101</v>
      </c>
      <c r="C74" s="38">
        <v>3420100</v>
      </c>
      <c r="D74" s="38" t="s">
        <v>578</v>
      </c>
      <c r="E74" s="38" t="s">
        <v>571</v>
      </c>
      <c r="F74" s="38">
        <v>5</v>
      </c>
      <c r="G74" s="38" t="s">
        <v>572</v>
      </c>
      <c r="H74" s="38" t="s">
        <v>511</v>
      </c>
      <c r="I74" s="37">
        <v>-2400</v>
      </c>
      <c r="J74" s="35"/>
      <c r="K74" s="35">
        <v>141923</v>
      </c>
      <c r="L74" s="38"/>
      <c r="M74" s="38"/>
      <c r="N74" s="38"/>
      <c r="O74" s="38"/>
      <c r="P74" s="35"/>
      <c r="Q74" s="38"/>
      <c r="R74" s="38"/>
      <c r="S74" s="38"/>
      <c r="T74" s="35"/>
      <c r="U74" s="38"/>
      <c r="V74" s="38"/>
      <c r="W74" s="38"/>
      <c r="X74" s="38"/>
      <c r="Y74" s="38"/>
      <c r="Z74" s="38"/>
      <c r="AA74" s="38"/>
      <c r="AB74" s="38"/>
      <c r="AC74" s="38"/>
    </row>
    <row r="75" spans="1:29" x14ac:dyDescent="0.25">
      <c r="A75" s="38" t="s">
        <v>569</v>
      </c>
      <c r="B75" s="41">
        <v>43101</v>
      </c>
      <c r="C75" s="38">
        <v>3420100</v>
      </c>
      <c r="D75" s="38" t="s">
        <v>579</v>
      </c>
      <c r="E75" s="38" t="s">
        <v>571</v>
      </c>
      <c r="F75" s="38">
        <v>5</v>
      </c>
      <c r="G75" s="38" t="s">
        <v>572</v>
      </c>
      <c r="H75" s="38" t="s">
        <v>511</v>
      </c>
      <c r="I75" s="37">
        <v>-2400</v>
      </c>
      <c r="J75" s="35"/>
      <c r="K75" s="35">
        <v>141924</v>
      </c>
      <c r="L75" s="38"/>
      <c r="M75" s="38"/>
      <c r="N75" s="38"/>
      <c r="O75" s="38"/>
      <c r="P75" s="35"/>
      <c r="Q75" s="38"/>
      <c r="R75" s="38"/>
      <c r="S75" s="38"/>
      <c r="T75" s="35"/>
      <c r="U75" s="38"/>
      <c r="V75" s="38"/>
      <c r="W75" s="38"/>
      <c r="X75" s="38"/>
      <c r="Y75" s="38"/>
      <c r="Z75" s="38"/>
      <c r="AA75" s="38"/>
      <c r="AB75" s="38"/>
      <c r="AC75" s="38"/>
    </row>
    <row r="76" spans="1:29" x14ac:dyDescent="0.25">
      <c r="A76" s="38" t="s">
        <v>569</v>
      </c>
      <c r="B76" s="41">
        <v>43101</v>
      </c>
      <c r="C76" s="38">
        <v>3420100</v>
      </c>
      <c r="D76" s="38" t="s">
        <v>580</v>
      </c>
      <c r="E76" s="38" t="s">
        <v>571</v>
      </c>
      <c r="F76" s="38">
        <v>5</v>
      </c>
      <c r="G76" s="38" t="s">
        <v>572</v>
      </c>
      <c r="H76" s="38" t="s">
        <v>511</v>
      </c>
      <c r="I76" s="37">
        <v>-2400</v>
      </c>
      <c r="J76" s="35"/>
      <c r="K76" s="35">
        <v>141925</v>
      </c>
      <c r="L76" s="38"/>
      <c r="M76" s="38"/>
      <c r="N76" s="38"/>
      <c r="O76" s="38"/>
      <c r="P76" s="35"/>
      <c r="Q76" s="38"/>
      <c r="R76" s="38"/>
      <c r="S76" s="38"/>
      <c r="T76" s="35"/>
      <c r="U76" s="38"/>
      <c r="V76" s="38"/>
      <c r="W76" s="38"/>
      <c r="X76" s="38"/>
      <c r="Y76" s="38"/>
      <c r="Z76" s="38"/>
      <c r="AA76" s="38"/>
      <c r="AB76" s="38"/>
      <c r="AC76" s="38"/>
    </row>
    <row r="77" spans="1:29" x14ac:dyDescent="0.25">
      <c r="A77" s="38" t="s">
        <v>569</v>
      </c>
      <c r="B77" s="41">
        <v>43101</v>
      </c>
      <c r="C77" s="38">
        <v>3420100</v>
      </c>
      <c r="D77" s="38" t="s">
        <v>581</v>
      </c>
      <c r="E77" s="38" t="s">
        <v>571</v>
      </c>
      <c r="F77" s="38">
        <v>5</v>
      </c>
      <c r="G77" s="38" t="s">
        <v>572</v>
      </c>
      <c r="H77" s="38" t="s">
        <v>511</v>
      </c>
      <c r="I77" s="37">
        <v>-1200</v>
      </c>
      <c r="J77" s="35"/>
      <c r="K77" s="35">
        <v>141926</v>
      </c>
      <c r="L77" s="38"/>
      <c r="M77" s="38"/>
      <c r="N77" s="38"/>
      <c r="O77" s="38"/>
      <c r="P77" s="35"/>
      <c r="Q77" s="38"/>
      <c r="R77" s="38"/>
      <c r="S77" s="38"/>
      <c r="T77" s="35"/>
      <c r="U77" s="38"/>
      <c r="V77" s="38"/>
      <c r="W77" s="38"/>
      <c r="X77" s="38"/>
      <c r="Y77" s="38"/>
      <c r="Z77" s="38"/>
      <c r="AA77" s="38"/>
      <c r="AB77" s="38"/>
      <c r="AC77" s="38"/>
    </row>
    <row r="78" spans="1:29" x14ac:dyDescent="0.25">
      <c r="A78" s="38" t="s">
        <v>569</v>
      </c>
      <c r="B78" s="41">
        <v>43101</v>
      </c>
      <c r="C78" s="38">
        <v>3420100</v>
      </c>
      <c r="D78" s="38" t="s">
        <v>582</v>
      </c>
      <c r="E78" s="38" t="s">
        <v>571</v>
      </c>
      <c r="F78" s="38">
        <v>5</v>
      </c>
      <c r="G78" s="38" t="s">
        <v>572</v>
      </c>
      <c r="H78" s="38" t="s">
        <v>511</v>
      </c>
      <c r="I78" s="37">
        <v>-2300</v>
      </c>
      <c r="J78" s="35"/>
      <c r="K78" s="35">
        <v>141927</v>
      </c>
      <c r="L78" s="38"/>
      <c r="M78" s="38"/>
      <c r="N78" s="38"/>
      <c r="O78" s="38"/>
      <c r="P78" s="35"/>
      <c r="Q78" s="38"/>
      <c r="R78" s="38"/>
      <c r="S78" s="38"/>
      <c r="T78" s="35"/>
      <c r="U78" s="38"/>
      <c r="V78" s="38"/>
      <c r="W78" s="38"/>
      <c r="X78" s="38"/>
      <c r="Y78" s="38"/>
      <c r="Z78" s="38"/>
      <c r="AA78" s="38"/>
      <c r="AB78" s="38"/>
      <c r="AC78" s="38"/>
    </row>
    <row r="79" spans="1:29" x14ac:dyDescent="0.25">
      <c r="A79" s="38" t="s">
        <v>569</v>
      </c>
      <c r="B79" s="41">
        <v>43101</v>
      </c>
      <c r="C79" s="38">
        <v>3420100</v>
      </c>
      <c r="D79" s="38" t="s">
        <v>583</v>
      </c>
      <c r="E79" s="38" t="s">
        <v>571</v>
      </c>
      <c r="F79" s="38">
        <v>5</v>
      </c>
      <c r="G79" s="38" t="s">
        <v>572</v>
      </c>
      <c r="H79" s="38" t="s">
        <v>511</v>
      </c>
      <c r="I79" s="37">
        <v>-1800</v>
      </c>
      <c r="J79" s="35"/>
      <c r="K79" s="35">
        <v>141928</v>
      </c>
      <c r="L79" s="38"/>
      <c r="M79" s="38"/>
      <c r="N79" s="38"/>
      <c r="O79" s="38"/>
      <c r="P79" s="35"/>
      <c r="Q79" s="38"/>
      <c r="R79" s="38"/>
      <c r="S79" s="38"/>
      <c r="T79" s="35"/>
      <c r="U79" s="38"/>
      <c r="V79" s="38"/>
      <c r="W79" s="38"/>
      <c r="X79" s="38"/>
      <c r="Y79" s="38"/>
      <c r="Z79" s="38"/>
      <c r="AA79" s="38"/>
      <c r="AB79" s="38"/>
      <c r="AC79" s="38"/>
    </row>
    <row r="80" spans="1:29" x14ac:dyDescent="0.25">
      <c r="A80" s="38" t="s">
        <v>569</v>
      </c>
      <c r="B80" s="41">
        <v>43101</v>
      </c>
      <c r="C80" s="38">
        <v>3420100</v>
      </c>
      <c r="D80" s="38" t="s">
        <v>471</v>
      </c>
      <c r="E80" s="38" t="s">
        <v>584</v>
      </c>
      <c r="F80" s="38">
        <v>2</v>
      </c>
      <c r="G80" s="38" t="s">
        <v>585</v>
      </c>
      <c r="H80" s="38" t="s">
        <v>586</v>
      </c>
      <c r="I80" s="37">
        <v>-48000</v>
      </c>
      <c r="J80" s="35"/>
      <c r="K80" s="35">
        <v>141930</v>
      </c>
      <c r="L80" s="38"/>
      <c r="M80" s="38"/>
      <c r="N80" s="38"/>
      <c r="O80" s="38"/>
      <c r="P80" s="35"/>
      <c r="Q80" s="38"/>
      <c r="R80" s="38"/>
      <c r="S80" s="38"/>
      <c r="T80" s="35"/>
      <c r="U80" s="38"/>
      <c r="V80" s="38"/>
      <c r="W80" s="38"/>
      <c r="X80" s="38"/>
      <c r="Y80" s="38"/>
      <c r="Z80" s="38"/>
      <c r="AA80" s="38"/>
      <c r="AB80" s="38"/>
      <c r="AC80" s="38"/>
    </row>
    <row r="81" spans="1:29" x14ac:dyDescent="0.25">
      <c r="A81" s="38" t="s">
        <v>569</v>
      </c>
      <c r="B81" s="41">
        <v>43101</v>
      </c>
      <c r="C81" s="38">
        <v>3420100</v>
      </c>
      <c r="D81" s="38" t="s">
        <v>472</v>
      </c>
      <c r="E81" s="38" t="s">
        <v>587</v>
      </c>
      <c r="F81" s="38">
        <v>5</v>
      </c>
      <c r="G81" s="38" t="s">
        <v>585</v>
      </c>
      <c r="H81" s="38" t="s">
        <v>511</v>
      </c>
      <c r="I81" s="83">
        <v>-614570</v>
      </c>
      <c r="J81" s="35"/>
      <c r="K81" s="35">
        <v>141929</v>
      </c>
      <c r="L81" s="38"/>
      <c r="M81" s="38"/>
      <c r="N81" s="38"/>
      <c r="O81" s="38"/>
      <c r="P81" s="35"/>
      <c r="Q81" s="38"/>
      <c r="R81" s="38"/>
      <c r="S81" s="38"/>
      <c r="T81" s="35"/>
      <c r="U81" s="38"/>
      <c r="V81" s="38"/>
      <c r="W81" s="38"/>
      <c r="X81" s="38"/>
      <c r="Y81" s="38"/>
      <c r="Z81" s="38"/>
      <c r="AA81" s="38"/>
      <c r="AB81" s="38"/>
      <c r="AC81" s="38"/>
    </row>
    <row r="82" spans="1:29" x14ac:dyDescent="0.25">
      <c r="A82" s="38" t="s">
        <v>569</v>
      </c>
      <c r="B82" s="41">
        <v>43101</v>
      </c>
      <c r="C82" s="38">
        <v>3420100</v>
      </c>
      <c r="D82" s="38" t="s">
        <v>474</v>
      </c>
      <c r="E82" s="38" t="s">
        <v>587</v>
      </c>
      <c r="F82" s="38">
        <v>5</v>
      </c>
      <c r="G82" s="38" t="s">
        <v>585</v>
      </c>
      <c r="H82" s="38" t="s">
        <v>511</v>
      </c>
      <c r="I82" s="83">
        <v>-13870</v>
      </c>
      <c r="J82" s="35"/>
      <c r="K82" s="35">
        <v>141931</v>
      </c>
      <c r="L82" s="38"/>
      <c r="M82" s="38"/>
      <c r="N82" s="38"/>
      <c r="O82" s="38"/>
      <c r="P82" s="35"/>
      <c r="Q82" s="38"/>
      <c r="R82" s="38"/>
      <c r="S82" s="38"/>
      <c r="T82" s="35"/>
      <c r="U82" s="38"/>
      <c r="V82" s="38"/>
      <c r="W82" s="38"/>
      <c r="X82" s="38"/>
      <c r="Y82" s="38"/>
      <c r="Z82" s="38"/>
      <c r="AA82" s="38"/>
      <c r="AB82" s="38"/>
      <c r="AC82" s="38"/>
    </row>
    <row r="83" spans="1:29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5"/>
      <c r="K83" s="35"/>
      <c r="L83" s="38"/>
      <c r="M83" s="38"/>
      <c r="N83" s="38"/>
      <c r="O83" s="38"/>
      <c r="P83" s="35"/>
      <c r="Q83" s="38"/>
      <c r="R83" s="38"/>
      <c r="S83" s="38"/>
      <c r="T83" s="35"/>
      <c r="U83" s="38"/>
      <c r="V83" s="38"/>
      <c r="W83" s="38"/>
      <c r="X83" s="38"/>
      <c r="Y83" s="38"/>
      <c r="Z83" s="38"/>
      <c r="AA83" s="38"/>
      <c r="AB83" s="38"/>
      <c r="AC83" s="38"/>
    </row>
    <row r="84" spans="1:29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5"/>
      <c r="K84" s="35"/>
      <c r="L84" s="38"/>
      <c r="M84" s="38"/>
      <c r="N84" s="38"/>
      <c r="O84" s="38"/>
      <c r="P84" s="35"/>
      <c r="Q84" s="38"/>
      <c r="R84" s="38"/>
      <c r="S84" s="38"/>
      <c r="T84" s="35"/>
      <c r="U84" s="38"/>
      <c r="V84" s="38"/>
      <c r="W84" s="38"/>
      <c r="X84" s="38"/>
      <c r="Y84" s="38"/>
      <c r="Z84" s="38"/>
      <c r="AA84" s="38"/>
      <c r="AB84" s="38"/>
      <c r="AC84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Stato Patrimoniale 2019</vt:lpstr>
      <vt:lpstr>Conto Economico 2019</vt:lpstr>
      <vt:lpstr>esp. 19-RER-BIL</vt:lpstr>
      <vt:lpstr>Piano riparto ruoli 2019B1</vt:lpstr>
      <vt:lpstr>'Stato Patrimoniale 2019'!Area_stampa</vt:lpstr>
      <vt:lpstr>'Conto Economico 2019'!Titoli_stampa</vt:lpstr>
      <vt:lpstr>'Stato Patrimoniale 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Vezzani Enrica</dc:creator>
  <cp:lastModifiedBy>Vezzani Enrica</cp:lastModifiedBy>
  <cp:lastPrinted>2020-06-15T12:08:48Z</cp:lastPrinted>
  <dcterms:created xsi:type="dcterms:W3CDTF">2020-05-29T11:28:08Z</dcterms:created>
  <dcterms:modified xsi:type="dcterms:W3CDTF">2022-07-07T10:45:28Z</dcterms:modified>
</cp:coreProperties>
</file>