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greteria\ENRICA\SITO\bilanci\"/>
    </mc:Choice>
  </mc:AlternateContent>
  <xr:revisionPtr revIDLastSave="0" documentId="8_{9DFFEE1C-DE83-4B34-8EE1-5AE84CBB903F}" xr6:coauthVersionLast="47" xr6:coauthVersionMax="47" xr10:uidLastSave="{00000000-0000-0000-0000-000000000000}"/>
  <bookViews>
    <workbookView xWindow="1560" yWindow="1560" windowWidth="21600" windowHeight="11385" xr2:uid="{907CE7F1-25F2-4498-831C-29D8E450FCCD}"/>
  </bookViews>
  <sheets>
    <sheet name="PREV 2022 - Conto Econ Riclas" sheetId="1" r:id="rId1"/>
    <sheet name="PREV 2022 - Piano Invest" sheetId="2" r:id="rId2"/>
  </sheets>
  <definedNames>
    <definedName name="_xlnm.Print_Titles" localSheetId="0">'PREV 2022 - Conto Econ Riclas'!$1:$1</definedName>
    <definedName name="_xlnm.Print_Titles" localSheetId="1">'PREV 2022 - Piano Invest'!$1:$1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E59" i="2" s="1"/>
  <c r="D55" i="2"/>
  <c r="D59" i="2" s="1"/>
  <c r="D63" i="2" s="1"/>
  <c r="E51" i="2"/>
  <c r="D51" i="2"/>
  <c r="E48" i="2"/>
  <c r="D48" i="2"/>
  <c r="E45" i="2"/>
  <c r="D45" i="2"/>
  <c r="E43" i="2"/>
  <c r="E42" i="2"/>
  <c r="D42" i="2"/>
  <c r="E37" i="2"/>
  <c r="D37" i="2"/>
  <c r="E31" i="2"/>
  <c r="D31" i="2"/>
  <c r="D35" i="2" s="1"/>
  <c r="E27" i="2"/>
  <c r="D27" i="2"/>
  <c r="E23" i="2"/>
  <c r="D23" i="2"/>
  <c r="E18" i="2"/>
  <c r="D18" i="2"/>
  <c r="E16" i="2"/>
  <c r="D16" i="2"/>
  <c r="E15" i="2"/>
  <c r="D15" i="2"/>
  <c r="E12" i="2"/>
  <c r="E11" i="2" s="1"/>
  <c r="D11" i="2"/>
  <c r="E6" i="2"/>
  <c r="D6" i="2"/>
  <c r="E3" i="2"/>
  <c r="D3" i="2"/>
  <c r="E35" i="2" l="1"/>
  <c r="E63" i="2" s="1"/>
  <c r="E166" i="1" l="1"/>
  <c r="E165" i="1"/>
  <c r="E160" i="1"/>
  <c r="E158" i="1"/>
  <c r="E157" i="1"/>
  <c r="E156" i="1"/>
  <c r="E153" i="1"/>
  <c r="E152" i="1"/>
  <c r="E146" i="1"/>
  <c r="E144" i="1"/>
  <c r="E142" i="1"/>
  <c r="E140" i="1"/>
  <c r="E139" i="1"/>
  <c r="E137" i="1"/>
  <c r="E133" i="1"/>
  <c r="E132" i="1"/>
  <c r="E130" i="1"/>
  <c r="E124" i="1"/>
  <c r="E122" i="1"/>
  <c r="E119" i="1"/>
  <c r="E117" i="1"/>
  <c r="E116" i="1"/>
  <c r="E115" i="1"/>
  <c r="E114" i="1"/>
  <c r="E113" i="1"/>
  <c r="E112" i="1"/>
  <c r="E111" i="1"/>
  <c r="E110" i="1"/>
  <c r="E109" i="1"/>
  <c r="E108" i="1"/>
  <c r="E105" i="1"/>
  <c r="E103" i="1"/>
  <c r="E102" i="1"/>
  <c r="E100" i="1"/>
  <c r="E99" i="1"/>
  <c r="E98" i="1"/>
  <c r="E97" i="1"/>
  <c r="E96" i="1"/>
  <c r="E95" i="1"/>
  <c r="E94" i="1"/>
  <c r="E93" i="1"/>
  <c r="E92" i="1"/>
  <c r="E89" i="1"/>
  <c r="E87" i="1"/>
  <c r="E86" i="1"/>
  <c r="E85" i="1"/>
  <c r="E84" i="1"/>
  <c r="E79" i="1"/>
  <c r="E76" i="1"/>
  <c r="E74" i="1"/>
  <c r="E69" i="1"/>
  <c r="E67" i="1"/>
  <c r="E64" i="1"/>
  <c r="E63" i="1"/>
  <c r="E62" i="1"/>
  <c r="E61" i="1"/>
  <c r="E60" i="1"/>
  <c r="E58" i="1"/>
  <c r="E57" i="1"/>
  <c r="E54" i="1"/>
  <c r="E51" i="1"/>
  <c r="E48" i="1"/>
</calcChain>
</file>

<file path=xl/sharedStrings.xml><?xml version="1.0" encoding="utf-8"?>
<sst xmlns="http://schemas.openxmlformats.org/spreadsheetml/2006/main" count="219" uniqueCount="172">
  <si>
    <t>C O N T O     E C O N O M I C O</t>
  </si>
  <si>
    <t>bdg 2022</t>
  </si>
  <si>
    <t>bdg 2021</t>
  </si>
  <si>
    <t>scostamento 2022/2021</t>
  </si>
  <si>
    <t>scost. %</t>
  </si>
  <si>
    <t/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</si>
  <si>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</si>
  <si>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</si>
  <si>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</si>
  <si>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</si>
  <si>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</si>
  <si>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</si>
  <si>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</si>
  <si>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</si>
  <si>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Contributi di disponibilità e regolazione idrica</t>
  </si>
  <si>
    <t>Contributi di disponibilità e regolazione idrica - quota a beneficio</t>
  </si>
  <si>
    <t>Contributi di disponibilità e regolazione idrica - quota a consumo ed att. part.</t>
  </si>
  <si>
    <t>Totale Contributi di disponibilità e regolazione idrica</t>
  </si>
  <si>
    <t>Contributo presidio idrogeologico</t>
  </si>
  <si>
    <t>contributo presidio idrogeologico terreni</t>
  </si>
  <si>
    <t>contributo presidio idrogeologico fabbricati</t>
  </si>
  <si>
    <t>contributo presidio idrogeologico vie di comunicazione</t>
  </si>
  <si>
    <t>contributo acquedotti rurali</t>
  </si>
  <si>
    <t>Totale Contributi presidio idrogeologico</t>
  </si>
  <si>
    <t>Contributi ORDINARI consortili Consorzio 2° grado CER</t>
  </si>
  <si>
    <t>contributi esercizio</t>
  </si>
  <si>
    <t>contributi manutenzione</t>
  </si>
  <si>
    <t>contributi sperimentazione</t>
  </si>
  <si>
    <t>contributi funzionamento ente</t>
  </si>
  <si>
    <t>Totale Contributi ORDINARI consortili Consorzio 2° grado CER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</si>
  <si>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</si>
  <si>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</si>
  <si>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</si>
  <si>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</si>
  <si>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</si>
  <si>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Disp. e regol idrica</t>
  </si>
  <si>
    <t>contrib.Amm.Mutui - Presidio idrogeologico terreni</t>
  </si>
  <si>
    <t>contrib.Amm.Mutui - Presidio idrogeologico fabbricati</t>
  </si>
  <si>
    <t>contrib.Amm.Mutui - Presidio idrogeologico vie di com.</t>
  </si>
  <si>
    <t>Totale contributi STRAORDINARI ammortamento mutui</t>
  </si>
  <si>
    <t>Contributi STRAORDINARI Consorzio 2° grado CER</t>
  </si>
  <si>
    <t>Totale Contributi consortili STRAORDINARI</t>
  </si>
  <si>
    <t>Totale contributi CONSORTILI</t>
  </si>
  <si>
    <t>Canoni per licenze e concessioni</t>
  </si>
  <si>
    <t>Contributi pubblici gestione ordinaria</t>
  </si>
  <si>
    <t>Contributi attività corrente e in conto interesse</t>
  </si>
  <si>
    <t>Ricavi e proventi vari da attività ordinaria caratteristica</t>
  </si>
  <si>
    <t>Proventi da attività personale dipendente</t>
  </si>
  <si>
    <t>Rimborso oneri per attività di derivazione irrigua svolte in convenzione</t>
  </si>
  <si>
    <t>rimborso oneri per attivita' svolte per enti pubblici</t>
  </si>
  <si>
    <t>rimborso oneri per attivita' svolte per consorziati o terzi</t>
  </si>
  <si>
    <t>proventi da energia da fonti rinnovabili</t>
  </si>
  <si>
    <t>recuperi vari e rimborsi</t>
  </si>
  <si>
    <t>altri ricavi e proventi caratteristici</t>
  </si>
  <si>
    <t>Totale ricavi e proventi vari da attività ordinaria caratteristica</t>
  </si>
  <si>
    <t>Utilizzo accantonamenti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</si>
  <si>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</si>
  <si>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</si>
  <si>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</si>
  <si>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</si>
  <si>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</si>
  <si>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</si>
  <si>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</si>
  <si>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</si>
  <si>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</si>
  <si>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</si>
  <si>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</si>
  <si>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</si>
  <si>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</si>
  <si>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</si>
  <si>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</si>
  <si>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</si>
  <si>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</si>
  <si>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</si>
  <si>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</si>
  <si>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</si>
  <si>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</si>
  <si>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</si>
  <si>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</si>
  <si>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</si>
  <si>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</si>
  <si>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</si>
  <si>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</si>
  <si>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</si>
  <si>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</si>
  <si>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</si>
  <si>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</si>
  <si>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</si>
  <si>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</si>
  <si>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</si>
  <si>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</si>
  <si>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</si>
  <si>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</si>
  <si>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</si>
  <si>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</si>
  <si>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</si>
  <si>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</si>
  <si>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Totale costi amministrativi</t>
  </si>
  <si>
    <t>Altri costi della gestione ordinaria</t>
  </si>
  <si>
    <t>Accantonamenti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</si>
  <si>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</si>
  <si>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</si>
  <si>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</si>
  <si>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</si>
  <si>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</si>
  <si>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</si>
  <si>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</si>
  <si>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</si>
  <si>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</si>
  <si>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lavori in concessione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</si>
  <si>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</si>
  <si>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</si>
  <si>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</si>
  <si>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</si>
  <si>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</si>
  <si>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</si>
  <si>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</si>
  <si>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</si>
  <si>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</si>
  <si>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</si>
  <si>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</si>
  <si>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</si>
  <si>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Gestione tributaria</t>
  </si>
  <si>
    <t>Imposte e tasse</t>
  </si>
  <si>
    <t>Imposte e Tasse</t>
  </si>
  <si>
    <t>RISULTATO GESTIONE TRIBUTARIA</t>
  </si>
  <si>
    <t>RISULTATO ECONOMICO</t>
  </si>
  <si>
    <t>Conto</t>
  </si>
  <si>
    <t>P I A N O   I N V E S T I M E N T I</t>
  </si>
  <si>
    <t>Preventivo  2022</t>
  </si>
  <si>
    <t>Preventivo  2021</t>
  </si>
  <si>
    <t>Terreni</t>
  </si>
  <si>
    <t>Terreno con Pozzo Ghiaroni</t>
  </si>
  <si>
    <t>Manutenzione Straord. Fabbricati Propri</t>
  </si>
  <si>
    <t>Manutenzione palazzo SEDE</t>
  </si>
  <si>
    <t>Manutenzione altri immobili di proprietà</t>
  </si>
  <si>
    <t>Sostituzione  infissi Palazzo Sede - 1° stralcio</t>
  </si>
  <si>
    <t>Mezzi d'opera</t>
  </si>
  <si>
    <t>Accessori mezzi d'opera</t>
  </si>
  <si>
    <t>Automezzi</t>
  </si>
  <si>
    <t xml:space="preserve">Mobili, arredi e macchine d'ufficio </t>
  </si>
  <si>
    <t>Mobili e arredi per Condominio V. Chierici</t>
  </si>
  <si>
    <t>Mobili e arredi fabbricati demaniali</t>
  </si>
  <si>
    <t>Mobili, arredi e macchine d'ufficio</t>
  </si>
  <si>
    <t>Attrezzatura tecnica</t>
  </si>
  <si>
    <t>Attrezzatura di sicurezza</t>
  </si>
  <si>
    <t xml:space="preserve">Immobilizzazioni materiali in corso </t>
  </si>
  <si>
    <t>Centrale Fornace</t>
  </si>
  <si>
    <t>Centrale idroelettrica Luceria sul C/Enza</t>
  </si>
  <si>
    <t>Hardware</t>
  </si>
  <si>
    <t>Acquisto Hw (PC, monitor e stampanti)</t>
  </si>
  <si>
    <t>Piattaforma localizzazione satellitare EVOGPS-WEB</t>
  </si>
  <si>
    <t>Sale multimediali</t>
  </si>
  <si>
    <t>Totale immobilizzazioni materiali</t>
  </si>
  <si>
    <t>Software generali</t>
  </si>
  <si>
    <t>Sviluppo Gekob</t>
  </si>
  <si>
    <t>Licenza client accesso server Windows 2019</t>
  </si>
  <si>
    <t>Software amministrativi</t>
  </si>
  <si>
    <t>Implementazione Flusso ordini</t>
  </si>
  <si>
    <t>Software tecnici</t>
  </si>
  <si>
    <t>Nuove licenze software tecnici</t>
  </si>
  <si>
    <t>Manutenzione Straordinaria Reti di  Terzi</t>
  </si>
  <si>
    <t>Manutenzione straordinaria CDG Fontaneto</t>
  </si>
  <si>
    <t>Manutenzione Straordinaria impianti di  Terzi</t>
  </si>
  <si>
    <t>Manutenzione straordinaria fabbricati demaniali</t>
  </si>
  <si>
    <t xml:space="preserve">Sostituzione vetrate Boretto Vecchio </t>
  </si>
  <si>
    <t>Costi capitalizzati</t>
  </si>
  <si>
    <t>Incarichi interventi vari - causa sisma 2012:</t>
  </si>
  <si>
    <t>Incarichi interventi vari - causa sisma 2012</t>
  </si>
  <si>
    <t>Totale immobilizzazioni immateriali</t>
  </si>
  <si>
    <t>Partecipazione societarie</t>
  </si>
  <si>
    <t>TOTALE IMMOBILIZZAZIONI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</si>
</sst>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4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64">
    <xf numFmtId="0" fontId="0" fillId="0" borderId="0" xfId="0"/>
    <xf numFmtId="49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9" fontId="3" fillId="0" borderId="1" xfId="1" applyFont="1" applyBorder="1" applyAlignment="1">
      <alignment horizontal="center" vertical="top" wrapText="1"/>
    </xf>
    <xf numFmtId="49" fontId="0" fillId="0" borderId="0" xfId="0" applyNumberFormat="1"/>
    <xf numFmtId="164" fontId="0" fillId="0" borderId="0" xfId="0" applyNumberFormat="1"/>
    <xf numFmtId="9" fontId="0" fillId="0" borderId="0" xfId="1" applyFont="1"/>
    <xf numFmtId="49" fontId="4" fillId="0" borderId="0" xfId="0" applyNumberFormat="1" applyFont="1"/>
    <xf numFmtId="164" fontId="4" fillId="0" borderId="0" xfId="0" applyNumberFormat="1" applyFont="1"/>
    <xf numFmtId="9" fontId="4" fillId="0" borderId="0" xfId="1" applyFont="1"/>
    <xf numFmtId="49" fontId="5" fillId="0" borderId="0" xfId="0" applyNumberFormat="1" applyFont="1" applyAlignment="1">
      <alignment wrapText="1"/>
    </xf>
    <xf numFmtId="10" fontId="4" fillId="0" borderId="0" xfId="1" applyNumberFormat="1" applyFont="1"/>
    <xf numFmtId="49" fontId="5" fillId="0" borderId="0" xfId="0" applyNumberFormat="1" applyFont="1"/>
    <xf numFmtId="10" fontId="2" fillId="0" borderId="0" xfId="1" applyNumberFormat="1" applyFont="1"/>
    <xf numFmtId="9" fontId="2" fillId="0" borderId="0" xfId="1" applyFont="1"/>
    <xf numFmtId="49" fontId="4" fillId="0" borderId="1" xfId="0" applyNumberFormat="1" applyFont="1" applyBorder="1"/>
    <xf numFmtId="164" fontId="4" fillId="0" borderId="1" xfId="0" applyNumberFormat="1" applyFont="1" applyBorder="1"/>
    <xf numFmtId="9" fontId="4" fillId="0" borderId="1" xfId="1" applyFont="1" applyBorder="1"/>
    <xf numFmtId="0" fontId="3" fillId="0" borderId="1" xfId="2" applyFont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49" fontId="3" fillId="0" borderId="1" xfId="3" applyNumberFormat="1" applyFont="1" applyBorder="1"/>
    <xf numFmtId="4" fontId="3" fillId="0" borderId="1" xfId="2" applyNumberFormat="1" applyFont="1" applyBorder="1" applyAlignment="1">
      <alignment horizontal="center" vertical="top" wrapText="1"/>
    </xf>
    <xf numFmtId="0" fontId="1" fillId="0" borderId="0" xfId="3"/>
    <xf numFmtId="0" fontId="1" fillId="0" borderId="0" xfId="3" applyAlignment="1">
      <alignment horizontal="left"/>
    </xf>
    <xf numFmtId="0" fontId="8" fillId="0" borderId="0" xfId="2" applyFont="1" applyAlignment="1">
      <alignment horizontal="left" vertical="top" wrapText="1"/>
    </xf>
    <xf numFmtId="4" fontId="8" fillId="0" borderId="0" xfId="2" applyNumberFormat="1" applyFont="1" applyAlignment="1">
      <alignment horizontal="center" wrapText="1"/>
    </xf>
    <xf numFmtId="4" fontId="8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/>
    <xf numFmtId="4" fontId="8" fillId="0" borderId="0" xfId="2" applyNumberFormat="1" applyFont="1" applyAlignment="1">
      <alignment horizontal="center"/>
    </xf>
    <xf numFmtId="4" fontId="8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/>
    </xf>
    <xf numFmtId="0" fontId="9" fillId="0" borderId="0" xfId="2" applyFont="1"/>
    <xf numFmtId="4" fontId="9" fillId="0" borderId="0" xfId="2" applyNumberFormat="1" applyFont="1" applyAlignment="1">
      <alignment horizontal="center"/>
    </xf>
    <xf numFmtId="4" fontId="9" fillId="0" borderId="0" xfId="2" applyNumberFormat="1" applyFont="1" applyAlignment="1">
      <alignment horizontal="center" vertical="top"/>
    </xf>
    <xf numFmtId="4" fontId="10" fillId="0" borderId="0" xfId="2" applyNumberFormat="1" applyFont="1"/>
    <xf numFmtId="4" fontId="10" fillId="0" borderId="0" xfId="4" applyNumberFormat="1" applyFont="1" applyAlignment="1">
      <alignment horizontal="center"/>
    </xf>
    <xf numFmtId="4" fontId="10" fillId="0" borderId="0" xfId="4" applyNumberFormat="1" applyFont="1" applyAlignment="1">
      <alignment horizontal="center" vertical="top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 wrapText="1"/>
    </xf>
    <xf numFmtId="0" fontId="8" fillId="0" borderId="0" xfId="2" applyFont="1" applyAlignment="1">
      <alignment horizontal="left" vertical="top"/>
    </xf>
    <xf numFmtId="0" fontId="11" fillId="0" borderId="0" xfId="2" applyFont="1" applyAlignment="1">
      <alignment horizontal="left"/>
    </xf>
    <xf numFmtId="4" fontId="9" fillId="0" borderId="0" xfId="2" applyNumberFormat="1" applyFont="1"/>
    <xf numFmtId="0" fontId="10" fillId="0" borderId="0" xfId="2" applyFont="1"/>
    <xf numFmtId="4" fontId="10" fillId="0" borderId="0" xfId="2" applyNumberFormat="1" applyFont="1" applyAlignment="1">
      <alignment horizontal="center"/>
    </xf>
    <xf numFmtId="4" fontId="10" fillId="0" borderId="0" xfId="2" applyNumberFormat="1" applyFont="1" applyAlignment="1">
      <alignment horizontal="center" vertical="top"/>
    </xf>
    <xf numFmtId="0" fontId="8" fillId="0" borderId="0" xfId="2" applyFont="1" applyAlignment="1">
      <alignment horizontal="right"/>
    </xf>
    <xf numFmtId="4" fontId="8" fillId="0" borderId="2" xfId="2" applyNumberFormat="1" applyFont="1" applyBorder="1" applyAlignment="1">
      <alignment horizontal="center"/>
    </xf>
    <xf numFmtId="4" fontId="8" fillId="0" borderId="2" xfId="2" applyNumberFormat="1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4" fontId="13" fillId="0" borderId="0" xfId="2" applyNumberFormat="1" applyFont="1" applyAlignment="1">
      <alignment horizontal="center" vertical="top"/>
    </xf>
    <xf numFmtId="4" fontId="10" fillId="0" borderId="0" xfId="2" applyNumberFormat="1" applyFont="1" applyAlignment="1">
      <alignment horizontal="right"/>
    </xf>
    <xf numFmtId="4" fontId="10" fillId="0" borderId="0" xfId="2" applyNumberFormat="1" applyFont="1" applyAlignment="1">
      <alignment horizontal="left"/>
    </xf>
    <xf numFmtId="0" fontId="9" fillId="0" borderId="0" xfId="2" applyFont="1" applyAlignment="1">
      <alignment vertical="center"/>
    </xf>
    <xf numFmtId="4" fontId="9" fillId="0" borderId="0" xfId="2" applyNumberFormat="1" applyFont="1" applyAlignment="1">
      <alignment horizontal="center" vertical="center"/>
    </xf>
    <xf numFmtId="0" fontId="10" fillId="0" borderId="0" xfId="3" applyFont="1" applyAlignment="1">
      <alignment horizontal="left"/>
    </xf>
    <xf numFmtId="0" fontId="10" fillId="0" borderId="0" xfId="3" applyFont="1"/>
    <xf numFmtId="4" fontId="8" fillId="0" borderId="3" xfId="2" applyNumberFormat="1" applyFont="1" applyBorder="1" applyAlignment="1">
      <alignment horizontal="center"/>
    </xf>
    <xf numFmtId="4" fontId="8" fillId="0" borderId="3" xfId="2" applyNumberFormat="1" applyFont="1" applyBorder="1" applyAlignment="1">
      <alignment horizontal="center" vertical="top"/>
    </xf>
    <xf numFmtId="4" fontId="1" fillId="0" borderId="0" xfId="3" applyNumberFormat="1" applyAlignment="1">
      <alignment horizontal="center"/>
    </xf>
    <xf numFmtId="4" fontId="1" fillId="0" borderId="0" xfId="3" applyNumberFormat="1" applyAlignment="1">
      <alignment horizontal="center" vertical="top"/>
    </xf>
  </cellXfs>
  <cellStyles count="5">
    <cellStyle name="Normale" xfId="0" builtinId="0"/>
    <cellStyle name="Normale 2" xfId="3" xr:uid="{1C97C6BC-ECEC-4853-B7A1-44A29A2B2EFB}"/>
    <cellStyle name="Normale 2 2" xfId="2" xr:uid="{41997637-B0CD-4985-89C0-182A62435EEC}"/>
    <cellStyle name="Normale 6" xfId="4" xr:uid="{55711136-0AE8-4391-95AD-AA5A5E12B279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519F-1FE7-4807-8905-6DFFA9164B46}">
  <dimension ref="A1:E168"/>
  <sheetViews>
    <sheetView tabSelected="1" workbookViewId="0">
      <selection activeCell="A51" sqref="A51"/>
    </sheetView>
  </sheetViews>
  <sheetFormatPr defaultRowHeight="15" x14ac:dyDescent="0.25"/>
  <cols>
    <col min="1" max="1" width="60.42578125" customWidth="1"/>
    <col min="2" max="3" width="13.28515625" style="6" bestFit="1" customWidth="1"/>
    <col min="4" max="4" width="12.85546875" style="6" bestFit="1" customWidth="1"/>
    <col min="5" max="5" width="9.140625" style="7"/>
  </cols>
  <sheetData>
    <row r="1" spans="1:5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5</v>
      </c>
    </row>
    <row r="3" spans="1:5" x14ac:dyDescent="0.25">
      <c r="A3" s="5" t="s">
        <v>5</v>
      </c>
    </row>
    <row r="4" spans="1:5" x14ac:dyDescent="0.25">
      <c r="A4" s="8" t="s">
        <v>6</v>
      </c>
      <c r="B4" s="9"/>
      <c r="C4" s="9"/>
      <c r="D4" s="9"/>
      <c r="E4" s="10"/>
    </row>
    <row r="5" spans="1:5" x14ac:dyDescent="0.25">
      <c r="A5" s="5" t="s">
        <v>5</v>
      </c>
    </row>
    <row r="6" spans="1:5" x14ac:dyDescent="0.25">
      <c r="A6" s="8" t="s">
        <v>7</v>
      </c>
      <c r="B6" s="9"/>
      <c r="C6" s="9"/>
      <c r="D6" s="9"/>
      <c r="E6" s="10"/>
    </row>
    <row r="7" spans="1:5" x14ac:dyDescent="0.25">
      <c r="A7" s="5" t="s">
        <v>5</v>
      </c>
    </row>
    <row r="8" spans="1:5" ht="30" x14ac:dyDescent="0.25">
      <c r="A8" s="11" t="s">
        <v>8</v>
      </c>
      <c r="B8" s="9"/>
      <c r="C8" s="9"/>
      <c r="D8" s="9"/>
      <c r="E8" s="10"/>
    </row>
    <row r="9" spans="1:5" x14ac:dyDescent="0.25">
      <c r="A9" s="5" t="s">
        <v>5</v>
      </c>
    </row>
    <row r="10" spans="1:5" hidden="1" x14ac:dyDescent="0.25">
      <c r="A10" s="8" t="s">
        <v>9</v>
      </c>
      <c r="B10" s="9"/>
      <c r="C10" s="9"/>
      <c r="D10" s="9"/>
      <c r="E10" s="10"/>
    </row>
    <row r="11" spans="1:5" hidden="1" x14ac:dyDescent="0.25">
      <c r="A11" s="5" t="s">
        <v>10</v>
      </c>
      <c r="B11" s="6">
        <v>23970696</v>
      </c>
      <c r="C11" s="6">
        <v>23435607</v>
      </c>
      <c r="D11" s="6">
        <v>535089</v>
      </c>
    </row>
    <row r="12" spans="1:5" hidden="1" x14ac:dyDescent="0.25">
      <c r="A12" s="5" t="s">
        <v>11</v>
      </c>
    </row>
    <row r="13" spans="1:5" hidden="1" x14ac:dyDescent="0.25">
      <c r="A13" s="5" t="s">
        <v>12</v>
      </c>
    </row>
    <row r="14" spans="1:5" hidden="1" x14ac:dyDescent="0.25">
      <c r="A14" s="8" t="s">
        <v>13</v>
      </c>
      <c r="B14" s="9">
        <v>23970696</v>
      </c>
      <c r="C14" s="9">
        <v>23435607</v>
      </c>
      <c r="D14" s="9">
        <v>535089</v>
      </c>
      <c r="E14" s="10"/>
    </row>
    <row r="15" spans="1:5" hidden="1" x14ac:dyDescent="0.25">
      <c r="A15" s="5" t="s">
        <v>5</v>
      </c>
    </row>
    <row r="16" spans="1:5" hidden="1" x14ac:dyDescent="0.25">
      <c r="A16" s="8" t="s">
        <v>14</v>
      </c>
      <c r="B16" s="9"/>
      <c r="C16" s="9"/>
      <c r="D16" s="9"/>
      <c r="E16" s="10"/>
    </row>
    <row r="17" spans="1:5" hidden="1" x14ac:dyDescent="0.25">
      <c r="A17" s="5" t="s">
        <v>15</v>
      </c>
    </row>
    <row r="18" spans="1:5" hidden="1" x14ac:dyDescent="0.25">
      <c r="A18" s="5" t="s">
        <v>16</v>
      </c>
      <c r="B18" s="6">
        <v>1232700</v>
      </c>
      <c r="C18" s="6">
        <v>1232700</v>
      </c>
    </row>
    <row r="19" spans="1:5" hidden="1" x14ac:dyDescent="0.25">
      <c r="A19" s="8" t="s">
        <v>17</v>
      </c>
      <c r="B19" s="9">
        <v>1232700</v>
      </c>
      <c r="C19" s="9">
        <v>1232700</v>
      </c>
      <c r="D19" s="9"/>
      <c r="E19" s="10"/>
    </row>
    <row r="20" spans="1:5" hidden="1" x14ac:dyDescent="0.25">
      <c r="A20" s="5" t="s">
        <v>5</v>
      </c>
    </row>
    <row r="21" spans="1:5" hidden="1" x14ac:dyDescent="0.25">
      <c r="A21" s="8" t="s">
        <v>18</v>
      </c>
      <c r="B21" s="9"/>
      <c r="C21" s="9"/>
      <c r="D21" s="9"/>
      <c r="E21" s="10"/>
    </row>
    <row r="22" spans="1:5" hidden="1" x14ac:dyDescent="0.25">
      <c r="A22" s="5" t="s">
        <v>19</v>
      </c>
    </row>
    <row r="23" spans="1:5" hidden="1" x14ac:dyDescent="0.25">
      <c r="A23" s="5" t="s">
        <v>20</v>
      </c>
    </row>
    <row r="24" spans="1:5" hidden="1" x14ac:dyDescent="0.25">
      <c r="A24" s="5" t="s">
        <v>21</v>
      </c>
    </row>
    <row r="25" spans="1:5" hidden="1" x14ac:dyDescent="0.25">
      <c r="A25" s="5" t="s">
        <v>22</v>
      </c>
    </row>
    <row r="26" spans="1:5" hidden="1" x14ac:dyDescent="0.25">
      <c r="A26" s="8" t="s">
        <v>23</v>
      </c>
      <c r="B26" s="9"/>
      <c r="C26" s="9"/>
      <c r="D26" s="9"/>
      <c r="E26" s="10"/>
    </row>
    <row r="27" spans="1:5" hidden="1" x14ac:dyDescent="0.25">
      <c r="A27" s="5" t="s">
        <v>5</v>
      </c>
    </row>
    <row r="28" spans="1:5" hidden="1" x14ac:dyDescent="0.25">
      <c r="A28" s="8" t="s">
        <v>24</v>
      </c>
      <c r="B28" s="9"/>
      <c r="C28" s="9"/>
      <c r="D28" s="9"/>
      <c r="E28" s="10"/>
    </row>
    <row r="29" spans="1:5" hidden="1" x14ac:dyDescent="0.25">
      <c r="A29" s="5" t="s">
        <v>25</v>
      </c>
    </row>
    <row r="30" spans="1:5" hidden="1" x14ac:dyDescent="0.25">
      <c r="A30" s="5" t="s">
        <v>26</v>
      </c>
    </row>
    <row r="31" spans="1:5" hidden="1" x14ac:dyDescent="0.25">
      <c r="A31" s="5" t="s">
        <v>27</v>
      </c>
    </row>
    <row r="32" spans="1:5" hidden="1" x14ac:dyDescent="0.25">
      <c r="A32" s="5" t="s">
        <v>28</v>
      </c>
    </row>
    <row r="33" spans="1:5" hidden="1" x14ac:dyDescent="0.25">
      <c r="A33" s="8" t="s">
        <v>29</v>
      </c>
      <c r="B33" s="9"/>
      <c r="C33" s="9"/>
      <c r="D33" s="9"/>
      <c r="E33" s="10"/>
    </row>
    <row r="34" spans="1:5" hidden="1" x14ac:dyDescent="0.25">
      <c r="A34" s="8" t="s">
        <v>30</v>
      </c>
      <c r="B34" s="9">
        <v>25203396</v>
      </c>
      <c r="C34" s="9">
        <v>24668307</v>
      </c>
      <c r="D34" s="9">
        <v>535089</v>
      </c>
      <c r="E34" s="10"/>
    </row>
    <row r="35" spans="1:5" hidden="1" x14ac:dyDescent="0.25">
      <c r="A35" s="5" t="s">
        <v>5</v>
      </c>
    </row>
    <row r="36" spans="1:5" hidden="1" x14ac:dyDescent="0.25">
      <c r="A36" s="8" t="s">
        <v>31</v>
      </c>
      <c r="B36" s="9"/>
      <c r="C36" s="9"/>
      <c r="D36" s="9"/>
      <c r="E36" s="10"/>
    </row>
    <row r="37" spans="1:5" hidden="1" x14ac:dyDescent="0.25">
      <c r="A37" s="5" t="s">
        <v>32</v>
      </c>
    </row>
    <row r="38" spans="1:5" hidden="1" x14ac:dyDescent="0.25">
      <c r="A38" s="5" t="s">
        <v>33</v>
      </c>
    </row>
    <row r="39" spans="1:5" hidden="1" x14ac:dyDescent="0.25">
      <c r="A39" s="5" t="s">
        <v>34</v>
      </c>
    </row>
    <row r="40" spans="1:5" hidden="1" x14ac:dyDescent="0.25">
      <c r="A40" s="5" t="s">
        <v>35</v>
      </c>
    </row>
    <row r="41" spans="1:5" hidden="1" x14ac:dyDescent="0.25">
      <c r="A41" s="5" t="s">
        <v>36</v>
      </c>
    </row>
    <row r="42" spans="1:5" hidden="1" x14ac:dyDescent="0.25">
      <c r="A42" s="5" t="s">
        <v>37</v>
      </c>
    </row>
    <row r="43" spans="1:5" hidden="1" x14ac:dyDescent="0.25">
      <c r="A43" s="5" t="s">
        <v>38</v>
      </c>
    </row>
    <row r="44" spans="1:5" hidden="1" x14ac:dyDescent="0.25">
      <c r="A44" s="8" t="s">
        <v>39</v>
      </c>
      <c r="B44" s="9"/>
      <c r="C44" s="9"/>
      <c r="D44" s="9"/>
      <c r="E44" s="10"/>
    </row>
    <row r="45" spans="1:5" hidden="1" x14ac:dyDescent="0.25">
      <c r="A45" s="8" t="s">
        <v>40</v>
      </c>
      <c r="B45" s="9"/>
      <c r="C45" s="9"/>
      <c r="D45" s="9"/>
      <c r="E45" s="10"/>
    </row>
    <row r="46" spans="1:5" hidden="1" x14ac:dyDescent="0.25">
      <c r="A46" s="5" t="s">
        <v>5</v>
      </c>
    </row>
    <row r="47" spans="1:5" hidden="1" x14ac:dyDescent="0.25">
      <c r="A47" s="8" t="s">
        <v>41</v>
      </c>
      <c r="B47" s="9"/>
      <c r="C47" s="9"/>
      <c r="D47" s="9"/>
      <c r="E47" s="10"/>
    </row>
    <row r="48" spans="1:5" x14ac:dyDescent="0.25">
      <c r="A48" s="8" t="s">
        <v>42</v>
      </c>
      <c r="B48" s="9">
        <v>25203396</v>
      </c>
      <c r="C48" s="9">
        <v>24668307</v>
      </c>
      <c r="D48" s="9">
        <v>535089</v>
      </c>
      <c r="E48" s="12">
        <f>D48/C48</f>
        <v>2.1691354822201622E-2</v>
      </c>
    </row>
    <row r="49" spans="1:5" x14ac:dyDescent="0.25">
      <c r="A49" s="5" t="s">
        <v>5</v>
      </c>
    </row>
    <row r="50" spans="1:5" x14ac:dyDescent="0.25">
      <c r="A50" s="13" t="s">
        <v>43</v>
      </c>
      <c r="B50" s="9"/>
      <c r="C50" s="9"/>
      <c r="D50" s="9"/>
      <c r="E50" s="10"/>
    </row>
    <row r="51" spans="1:5" x14ac:dyDescent="0.25">
      <c r="A51" s="8" t="s">
        <v>43</v>
      </c>
      <c r="B51" s="9">
        <v>713500</v>
      </c>
      <c r="C51" s="9">
        <v>722725</v>
      </c>
      <c r="D51" s="9">
        <v>-9225</v>
      </c>
      <c r="E51" s="12">
        <f>D51/C51</f>
        <v>-1.2764191082361894E-2</v>
      </c>
    </row>
    <row r="52" spans="1:5" x14ac:dyDescent="0.25">
      <c r="A52" s="5" t="s">
        <v>5</v>
      </c>
    </row>
    <row r="53" spans="1:5" x14ac:dyDescent="0.25">
      <c r="A53" s="13" t="s">
        <v>44</v>
      </c>
      <c r="B53" s="9"/>
      <c r="C53" s="9"/>
      <c r="D53" s="9"/>
      <c r="E53" s="10"/>
    </row>
    <row r="54" spans="1:5" x14ac:dyDescent="0.25">
      <c r="A54" s="8" t="s">
        <v>45</v>
      </c>
      <c r="B54" s="9">
        <v>108200</v>
      </c>
      <c r="C54" s="9">
        <v>108200</v>
      </c>
      <c r="D54" s="9"/>
      <c r="E54" s="12">
        <f>D54/C54</f>
        <v>0</v>
      </c>
    </row>
    <row r="55" spans="1:5" x14ac:dyDescent="0.25">
      <c r="A55" s="5" t="s">
        <v>5</v>
      </c>
    </row>
    <row r="56" spans="1:5" x14ac:dyDescent="0.25">
      <c r="A56" s="13" t="s">
        <v>46</v>
      </c>
      <c r="B56" s="9"/>
      <c r="C56" s="9"/>
      <c r="D56" s="9"/>
      <c r="E56" s="10"/>
    </row>
    <row r="57" spans="1:5" x14ac:dyDescent="0.25">
      <c r="A57" s="5" t="s">
        <v>47</v>
      </c>
      <c r="B57" s="6">
        <v>59837</v>
      </c>
      <c r="C57" s="6">
        <v>71034</v>
      </c>
      <c r="D57" s="6">
        <v>-11197</v>
      </c>
      <c r="E57" s="14">
        <f t="shared" ref="E57:E64" si="0">D57/C57</f>
        <v>-0.1576287411662021</v>
      </c>
    </row>
    <row r="58" spans="1:5" x14ac:dyDescent="0.25">
      <c r="A58" s="5" t="s">
        <v>48</v>
      </c>
      <c r="B58" s="6">
        <v>536662</v>
      </c>
      <c r="C58" s="6">
        <v>529662</v>
      </c>
      <c r="D58" s="6">
        <v>7000</v>
      </c>
      <c r="E58" s="14">
        <f t="shared" si="0"/>
        <v>1.3215975471149525E-2</v>
      </c>
    </row>
    <row r="59" spans="1:5" x14ac:dyDescent="0.25">
      <c r="A59" s="5" t="s">
        <v>49</v>
      </c>
      <c r="E59" s="14"/>
    </row>
    <row r="60" spans="1:5" x14ac:dyDescent="0.25">
      <c r="A60" s="5" t="s">
        <v>50</v>
      </c>
      <c r="B60" s="6">
        <v>10000</v>
      </c>
      <c r="C60" s="6">
        <v>10000</v>
      </c>
      <c r="E60" s="14">
        <f t="shared" si="0"/>
        <v>0</v>
      </c>
    </row>
    <row r="61" spans="1:5" x14ac:dyDescent="0.25">
      <c r="A61" s="5" t="s">
        <v>51</v>
      </c>
      <c r="B61" s="6">
        <v>93380</v>
      </c>
      <c r="C61" s="6">
        <v>93380</v>
      </c>
      <c r="E61" s="14">
        <f t="shared" si="0"/>
        <v>0</v>
      </c>
    </row>
    <row r="62" spans="1:5" x14ac:dyDescent="0.25">
      <c r="A62" s="5" t="s">
        <v>52</v>
      </c>
      <c r="B62" s="6">
        <v>359020</v>
      </c>
      <c r="C62" s="6">
        <v>405200</v>
      </c>
      <c r="D62" s="6">
        <v>-46180</v>
      </c>
      <c r="E62" s="14">
        <f t="shared" si="0"/>
        <v>-0.11396841066140177</v>
      </c>
    </row>
    <row r="63" spans="1:5" x14ac:dyDescent="0.25">
      <c r="A63" s="5" t="s">
        <v>53</v>
      </c>
      <c r="B63" s="6">
        <v>145700</v>
      </c>
      <c r="C63" s="6">
        <v>130697</v>
      </c>
      <c r="D63" s="6">
        <v>15003</v>
      </c>
      <c r="E63" s="14">
        <f t="shared" si="0"/>
        <v>0.11479222935492016</v>
      </c>
    </row>
    <row r="64" spans="1:5" x14ac:dyDescent="0.25">
      <c r="A64" s="8" t="s">
        <v>54</v>
      </c>
      <c r="B64" s="9">
        <v>1204599</v>
      </c>
      <c r="C64" s="9">
        <v>1239973</v>
      </c>
      <c r="D64" s="9">
        <v>-35374</v>
      </c>
      <c r="E64" s="12">
        <f t="shared" si="0"/>
        <v>-2.8528040529914766E-2</v>
      </c>
    </row>
    <row r="65" spans="1:5" x14ac:dyDescent="0.25">
      <c r="A65" s="5" t="s">
        <v>5</v>
      </c>
    </row>
    <row r="66" spans="1:5" x14ac:dyDescent="0.25">
      <c r="A66" s="13" t="s">
        <v>55</v>
      </c>
      <c r="B66" s="9"/>
      <c r="C66" s="9"/>
      <c r="D66" s="9"/>
      <c r="E66" s="10"/>
    </row>
    <row r="67" spans="1:5" x14ac:dyDescent="0.25">
      <c r="A67" s="8" t="s">
        <v>55</v>
      </c>
      <c r="B67" s="9">
        <v>543062</v>
      </c>
      <c r="C67" s="9">
        <v>400000</v>
      </c>
      <c r="D67" s="9">
        <v>143062</v>
      </c>
      <c r="E67" s="12">
        <f t="shared" ref="E67" si="1">D67/C67</f>
        <v>0.357655</v>
      </c>
    </row>
    <row r="68" spans="1:5" x14ac:dyDescent="0.25">
      <c r="A68" s="5" t="s">
        <v>5</v>
      </c>
    </row>
    <row r="69" spans="1:5" x14ac:dyDescent="0.25">
      <c r="A69" s="8" t="s">
        <v>56</v>
      </c>
      <c r="B69" s="9">
        <v>27772757</v>
      </c>
      <c r="C69" s="9">
        <v>27139205</v>
      </c>
      <c r="D69" s="9">
        <v>633552</v>
      </c>
      <c r="E69" s="12">
        <f t="shared" ref="E69" si="2">D69/C69</f>
        <v>2.3344530541701571E-2</v>
      </c>
    </row>
    <row r="70" spans="1:5" x14ac:dyDescent="0.25">
      <c r="A70" s="5" t="s">
        <v>5</v>
      </c>
    </row>
    <row r="71" spans="1:5" x14ac:dyDescent="0.25">
      <c r="A71" s="8" t="s">
        <v>57</v>
      </c>
      <c r="B71" s="9"/>
      <c r="C71" s="9"/>
      <c r="D71" s="9"/>
      <c r="E71" s="10"/>
    </row>
    <row r="72" spans="1:5" x14ac:dyDescent="0.25">
      <c r="A72" s="8" t="s">
        <v>58</v>
      </c>
      <c r="B72" s="9"/>
      <c r="C72" s="9"/>
      <c r="D72" s="9"/>
      <c r="E72" s="10"/>
    </row>
    <row r="73" spans="1:5" x14ac:dyDescent="0.25">
      <c r="A73" s="13" t="s">
        <v>59</v>
      </c>
      <c r="B73" s="9"/>
      <c r="C73" s="9"/>
      <c r="D73" s="9"/>
      <c r="E73" s="10"/>
    </row>
    <row r="74" spans="1:5" x14ac:dyDescent="0.25">
      <c r="A74" s="5" t="s">
        <v>60</v>
      </c>
      <c r="B74" s="6">
        <v>10383670</v>
      </c>
      <c r="C74" s="6">
        <v>12556186</v>
      </c>
      <c r="D74" s="6">
        <v>-2172516</v>
      </c>
      <c r="E74" s="14">
        <f t="shared" ref="E74" si="3">D74/C74</f>
        <v>-0.17302355986125087</v>
      </c>
    </row>
    <row r="75" spans="1:5" x14ac:dyDescent="0.25">
      <c r="A75" s="5" t="s">
        <v>61</v>
      </c>
    </row>
    <row r="76" spans="1:5" x14ac:dyDescent="0.25">
      <c r="A76" s="8" t="s">
        <v>62</v>
      </c>
      <c r="B76" s="9">
        <v>10383670</v>
      </c>
      <c r="C76" s="9">
        <v>12556186</v>
      </c>
      <c r="D76" s="9">
        <v>-2172516</v>
      </c>
      <c r="E76" s="12">
        <f t="shared" ref="E76" si="4">D76/C76</f>
        <v>-0.17302355986125087</v>
      </c>
    </row>
    <row r="77" spans="1:5" x14ac:dyDescent="0.25">
      <c r="A77" s="5" t="s">
        <v>5</v>
      </c>
    </row>
    <row r="78" spans="1:5" x14ac:dyDescent="0.25">
      <c r="A78" s="5" t="s">
        <v>63</v>
      </c>
    </row>
    <row r="79" spans="1:5" x14ac:dyDescent="0.25">
      <c r="A79" s="8" t="s">
        <v>63</v>
      </c>
      <c r="B79" s="9">
        <v>38156427</v>
      </c>
      <c r="C79" s="9">
        <v>39695391</v>
      </c>
      <c r="D79" s="9">
        <v>-1538964</v>
      </c>
      <c r="E79" s="12">
        <f t="shared" ref="E79" si="5">D79/C79</f>
        <v>-3.8769337226077456E-2</v>
      </c>
    </row>
    <row r="80" spans="1:5" x14ac:dyDescent="0.25">
      <c r="A80" s="5" t="s">
        <v>5</v>
      </c>
    </row>
    <row r="81" spans="1:5" x14ac:dyDescent="0.25">
      <c r="A81" s="8" t="s">
        <v>64</v>
      </c>
      <c r="B81" s="9"/>
      <c r="C81" s="9"/>
      <c r="D81" s="9"/>
      <c r="E81" s="10"/>
    </row>
    <row r="82" spans="1:5" x14ac:dyDescent="0.25">
      <c r="A82" s="5" t="s">
        <v>5</v>
      </c>
    </row>
    <row r="83" spans="1:5" x14ac:dyDescent="0.25">
      <c r="A83" s="13" t="s">
        <v>65</v>
      </c>
      <c r="B83" s="9"/>
      <c r="C83" s="9"/>
      <c r="D83" s="9"/>
      <c r="E83" s="10"/>
    </row>
    <row r="84" spans="1:5" x14ac:dyDescent="0.25">
      <c r="A84" s="5" t="s">
        <v>66</v>
      </c>
      <c r="B84" s="6">
        <v>6498382</v>
      </c>
      <c r="C84" s="6">
        <v>6363384</v>
      </c>
      <c r="D84" s="6">
        <v>134998</v>
      </c>
      <c r="E84" s="14">
        <f t="shared" ref="E84:E87" si="6">D84/C84</f>
        <v>2.1214812747431241E-2</v>
      </c>
    </row>
    <row r="85" spans="1:5" x14ac:dyDescent="0.25">
      <c r="A85" s="5" t="s">
        <v>67</v>
      </c>
      <c r="B85" s="6">
        <v>480663</v>
      </c>
      <c r="C85" s="6">
        <v>548874</v>
      </c>
      <c r="D85" s="6">
        <v>-68211</v>
      </c>
      <c r="E85" s="14">
        <f t="shared" si="6"/>
        <v>-0.12427442363821205</v>
      </c>
    </row>
    <row r="86" spans="1:5" x14ac:dyDescent="0.25">
      <c r="A86" s="5" t="s">
        <v>68</v>
      </c>
      <c r="B86" s="6">
        <v>4377913</v>
      </c>
      <c r="C86" s="6">
        <v>4189953</v>
      </c>
      <c r="D86" s="6">
        <v>187960</v>
      </c>
      <c r="E86" s="14">
        <f t="shared" si="6"/>
        <v>4.4859691743558937E-2</v>
      </c>
    </row>
    <row r="87" spans="1:5" x14ac:dyDescent="0.25">
      <c r="A87" s="5" t="s">
        <v>69</v>
      </c>
      <c r="B87" s="6">
        <v>19287</v>
      </c>
      <c r="C87" s="6">
        <v>28054</v>
      </c>
      <c r="D87" s="6">
        <v>-8767</v>
      </c>
      <c r="E87" s="14">
        <f t="shared" si="6"/>
        <v>-0.31250445569259283</v>
      </c>
    </row>
    <row r="88" spans="1:5" x14ac:dyDescent="0.25">
      <c r="A88" s="5" t="s">
        <v>70</v>
      </c>
    </row>
    <row r="89" spans="1:5" x14ac:dyDescent="0.25">
      <c r="A89" s="8" t="s">
        <v>71</v>
      </c>
      <c r="B89" s="9">
        <v>11376245</v>
      </c>
      <c r="C89" s="9">
        <v>11130265</v>
      </c>
      <c r="D89" s="9">
        <v>245980</v>
      </c>
      <c r="E89" s="12">
        <f t="shared" ref="E89" si="7">D89/C89</f>
        <v>2.210010273789528E-2</v>
      </c>
    </row>
    <row r="90" spans="1:5" x14ac:dyDescent="0.25">
      <c r="A90" s="5" t="s">
        <v>5</v>
      </c>
    </row>
    <row r="91" spans="1:5" x14ac:dyDescent="0.25">
      <c r="A91" s="13" t="s">
        <v>72</v>
      </c>
      <c r="B91" s="9"/>
      <c r="C91" s="9"/>
      <c r="D91" s="9"/>
      <c r="E91" s="10"/>
    </row>
    <row r="92" spans="1:5" x14ac:dyDescent="0.25">
      <c r="A92" s="5" t="s">
        <v>73</v>
      </c>
      <c r="B92" s="6">
        <v>3748780</v>
      </c>
      <c r="C92" s="6">
        <v>3554273</v>
      </c>
      <c r="D92" s="6">
        <v>194507</v>
      </c>
      <c r="E92" s="14">
        <f t="shared" ref="E92:E103" si="8">D92/C92</f>
        <v>5.4724834023722996E-2</v>
      </c>
    </row>
    <row r="93" spans="1:5" x14ac:dyDescent="0.25">
      <c r="A93" s="5" t="s">
        <v>74</v>
      </c>
      <c r="B93" s="6">
        <v>122200</v>
      </c>
      <c r="C93" s="6">
        <v>113300</v>
      </c>
      <c r="D93" s="6">
        <v>8900</v>
      </c>
      <c r="E93" s="14">
        <f t="shared" si="8"/>
        <v>7.8552515445719326E-2</v>
      </c>
    </row>
    <row r="94" spans="1:5" x14ac:dyDescent="0.25">
      <c r="A94" s="5" t="s">
        <v>75</v>
      </c>
      <c r="B94" s="6">
        <v>187795</v>
      </c>
      <c r="C94" s="6">
        <v>187263</v>
      </c>
      <c r="D94" s="6">
        <v>532</v>
      </c>
      <c r="E94" s="14">
        <f t="shared" si="8"/>
        <v>2.8409242615999959E-3</v>
      </c>
    </row>
    <row r="95" spans="1:5" x14ac:dyDescent="0.25">
      <c r="A95" s="5" t="s">
        <v>76</v>
      </c>
      <c r="B95" s="6">
        <v>739533</v>
      </c>
      <c r="C95" s="6">
        <v>738330</v>
      </c>
      <c r="D95" s="6">
        <v>1203</v>
      </c>
      <c r="E95" s="14">
        <f t="shared" si="8"/>
        <v>1.6293527284547561E-3</v>
      </c>
    </row>
    <row r="96" spans="1:5" x14ac:dyDescent="0.25">
      <c r="A96" s="5" t="s">
        <v>77</v>
      </c>
      <c r="B96" s="6">
        <v>146800</v>
      </c>
      <c r="C96" s="6">
        <v>140000</v>
      </c>
      <c r="D96" s="6">
        <v>6800</v>
      </c>
      <c r="E96" s="14">
        <f t="shared" si="8"/>
        <v>4.8571428571428571E-2</v>
      </c>
    </row>
    <row r="97" spans="1:5" x14ac:dyDescent="0.25">
      <c r="A97" s="5" t="s">
        <v>78</v>
      </c>
      <c r="B97" s="6">
        <v>6252</v>
      </c>
      <c r="C97" s="6">
        <v>19195</v>
      </c>
      <c r="D97" s="6">
        <v>-12943</v>
      </c>
      <c r="E97" s="14">
        <f t="shared" si="8"/>
        <v>-0.67429017973430583</v>
      </c>
    </row>
    <row r="98" spans="1:5" x14ac:dyDescent="0.25">
      <c r="A98" s="5" t="s">
        <v>79</v>
      </c>
      <c r="B98" s="6">
        <v>2700000</v>
      </c>
      <c r="C98" s="6">
        <v>2500000</v>
      </c>
      <c r="D98" s="6">
        <v>200000</v>
      </c>
      <c r="E98" s="14">
        <f t="shared" si="8"/>
        <v>0.08</v>
      </c>
    </row>
    <row r="99" spans="1:5" x14ac:dyDescent="0.25">
      <c r="A99" s="5" t="s">
        <v>80</v>
      </c>
      <c r="B99" s="6">
        <v>1556718</v>
      </c>
      <c r="C99" s="6">
        <v>1489839</v>
      </c>
      <c r="D99" s="6">
        <v>66879</v>
      </c>
      <c r="E99" s="14">
        <f t="shared" si="8"/>
        <v>4.4890085438762176E-2</v>
      </c>
    </row>
    <row r="100" spans="1:5" x14ac:dyDescent="0.25">
      <c r="A100" s="5" t="s">
        <v>81</v>
      </c>
      <c r="B100" s="6">
        <v>37067</v>
      </c>
      <c r="C100" s="6">
        <v>37067</v>
      </c>
      <c r="E100" s="14">
        <f t="shared" si="8"/>
        <v>0</v>
      </c>
    </row>
    <row r="101" spans="1:5" x14ac:dyDescent="0.25">
      <c r="A101" s="5" t="s">
        <v>82</v>
      </c>
      <c r="E101" s="14"/>
    </row>
    <row r="102" spans="1:5" x14ac:dyDescent="0.25">
      <c r="A102" s="5" t="s">
        <v>83</v>
      </c>
      <c r="B102" s="6">
        <v>622100</v>
      </c>
      <c r="C102" s="6">
        <v>615100</v>
      </c>
      <c r="D102" s="6">
        <v>7000</v>
      </c>
      <c r="E102" s="14">
        <f t="shared" si="8"/>
        <v>1.1380263371809462E-2</v>
      </c>
    </row>
    <row r="103" spans="1:5" x14ac:dyDescent="0.25">
      <c r="A103" s="5" t="s">
        <v>84</v>
      </c>
      <c r="B103" s="6">
        <v>129296</v>
      </c>
      <c r="C103" s="6">
        <v>130993</v>
      </c>
      <c r="D103" s="6">
        <v>-1697</v>
      </c>
      <c r="E103" s="14">
        <f t="shared" si="8"/>
        <v>-1.2954890719351415E-2</v>
      </c>
    </row>
    <row r="104" spans="1:5" x14ac:dyDescent="0.25">
      <c r="A104" s="5" t="s">
        <v>85</v>
      </c>
      <c r="B104" s="6">
        <v>10000</v>
      </c>
      <c r="D104" s="6">
        <v>10000</v>
      </c>
      <c r="E104" s="14">
        <v>1</v>
      </c>
    </row>
    <row r="105" spans="1:5" x14ac:dyDescent="0.25">
      <c r="A105" s="8" t="s">
        <v>86</v>
      </c>
      <c r="B105" s="9">
        <v>10006541</v>
      </c>
      <c r="C105" s="9">
        <v>9525360</v>
      </c>
      <c r="D105" s="9">
        <v>481181</v>
      </c>
      <c r="E105" s="12">
        <f t="shared" ref="E105" si="9">D105/C105</f>
        <v>5.0515781030848181E-2</v>
      </c>
    </row>
    <row r="106" spans="1:5" x14ac:dyDescent="0.25">
      <c r="A106" s="5" t="s">
        <v>5</v>
      </c>
    </row>
    <row r="107" spans="1:5" x14ac:dyDescent="0.25">
      <c r="A107" s="13" t="s">
        <v>87</v>
      </c>
      <c r="B107" s="9"/>
      <c r="C107" s="9"/>
      <c r="D107" s="9"/>
      <c r="E107" s="10"/>
    </row>
    <row r="108" spans="1:5" x14ac:dyDescent="0.25">
      <c r="A108" s="5" t="s">
        <v>88</v>
      </c>
      <c r="B108" s="6">
        <v>456455</v>
      </c>
      <c r="C108" s="6">
        <v>460589</v>
      </c>
      <c r="D108" s="6">
        <v>-4134</v>
      </c>
      <c r="E108" s="14">
        <f t="shared" ref="E108:E119" si="10">D108/C108</f>
        <v>-8.9754640254109414E-3</v>
      </c>
    </row>
    <row r="109" spans="1:5" x14ac:dyDescent="0.25">
      <c r="A109" s="5" t="s">
        <v>89</v>
      </c>
      <c r="B109" s="6">
        <v>117889</v>
      </c>
      <c r="C109" s="6">
        <v>117989</v>
      </c>
      <c r="D109" s="6">
        <v>-100</v>
      </c>
      <c r="E109" s="14">
        <f t="shared" si="10"/>
        <v>-8.47536634771038E-4</v>
      </c>
    </row>
    <row r="110" spans="1:5" x14ac:dyDescent="0.25">
      <c r="A110" s="5" t="s">
        <v>90</v>
      </c>
      <c r="B110" s="6">
        <v>136055</v>
      </c>
      <c r="C110" s="6">
        <v>136055</v>
      </c>
      <c r="E110" s="14">
        <f t="shared" si="10"/>
        <v>0</v>
      </c>
    </row>
    <row r="111" spans="1:5" x14ac:dyDescent="0.25">
      <c r="A111" s="5" t="s">
        <v>91</v>
      </c>
      <c r="B111" s="6">
        <v>92904</v>
      </c>
      <c r="C111" s="6">
        <v>82000</v>
      </c>
      <c r="D111" s="6">
        <v>10904</v>
      </c>
      <c r="E111" s="14">
        <f t="shared" si="10"/>
        <v>0.13297560975609757</v>
      </c>
    </row>
    <row r="112" spans="1:5" x14ac:dyDescent="0.25">
      <c r="A112" s="5" t="s">
        <v>92</v>
      </c>
      <c r="B112" s="6">
        <v>186700</v>
      </c>
      <c r="C112" s="6">
        <v>229700</v>
      </c>
      <c r="D112" s="6">
        <v>-43000</v>
      </c>
      <c r="E112" s="14">
        <f t="shared" si="10"/>
        <v>-0.18720069656073138</v>
      </c>
    </row>
    <row r="113" spans="1:5" x14ac:dyDescent="0.25">
      <c r="A113" s="5" t="s">
        <v>93</v>
      </c>
      <c r="B113" s="6">
        <v>402583</v>
      </c>
      <c r="C113" s="6">
        <v>391807</v>
      </c>
      <c r="D113" s="6">
        <v>10776</v>
      </c>
      <c r="E113" s="14">
        <f t="shared" si="10"/>
        <v>2.7503337102195723E-2</v>
      </c>
    </row>
    <row r="114" spans="1:5" x14ac:dyDescent="0.25">
      <c r="A114" s="5" t="s">
        <v>94</v>
      </c>
      <c r="B114" s="6">
        <v>91000</v>
      </c>
      <c r="C114" s="6">
        <v>92251</v>
      </c>
      <c r="D114" s="6">
        <v>-1251</v>
      </c>
      <c r="E114" s="14">
        <f t="shared" si="10"/>
        <v>-1.3560828608903969E-2</v>
      </c>
    </row>
    <row r="115" spans="1:5" x14ac:dyDescent="0.25">
      <c r="A115" s="5" t="s">
        <v>95</v>
      </c>
      <c r="B115" s="6">
        <v>874000</v>
      </c>
      <c r="C115" s="6">
        <v>967200</v>
      </c>
      <c r="D115" s="6">
        <v>-93200</v>
      </c>
      <c r="E115" s="14">
        <f t="shared" si="10"/>
        <v>-9.6360628618693128E-2</v>
      </c>
    </row>
    <row r="116" spans="1:5" x14ac:dyDescent="0.25">
      <c r="A116" s="5" t="s">
        <v>96</v>
      </c>
      <c r="B116" s="6">
        <v>23353</v>
      </c>
      <c r="C116" s="6">
        <v>25256</v>
      </c>
      <c r="D116" s="6">
        <v>-1903</v>
      </c>
      <c r="E116" s="14">
        <f t="shared" si="10"/>
        <v>-7.5348432055749134E-2</v>
      </c>
    </row>
    <row r="117" spans="1:5" x14ac:dyDescent="0.25">
      <c r="A117" s="8" t="s">
        <v>97</v>
      </c>
      <c r="B117" s="9">
        <v>2380939</v>
      </c>
      <c r="C117" s="9">
        <v>2502847</v>
      </c>
      <c r="D117" s="9">
        <v>-121908</v>
      </c>
      <c r="E117" s="12">
        <f t="shared" si="10"/>
        <v>-4.8707731635213816E-2</v>
      </c>
    </row>
    <row r="118" spans="1:5" x14ac:dyDescent="0.25">
      <c r="A118" s="8"/>
      <c r="B118" s="9"/>
      <c r="C118" s="9"/>
      <c r="D118" s="9"/>
      <c r="E118" s="10"/>
    </row>
    <row r="119" spans="1:5" x14ac:dyDescent="0.25">
      <c r="A119" s="13" t="s">
        <v>98</v>
      </c>
      <c r="B119" s="9">
        <v>94485</v>
      </c>
      <c r="C119" s="9">
        <v>101844</v>
      </c>
      <c r="D119" s="9">
        <v>-7359</v>
      </c>
      <c r="E119" s="12">
        <f t="shared" si="10"/>
        <v>-7.2257570401790969E-2</v>
      </c>
    </row>
    <row r="120" spans="1:5" x14ac:dyDescent="0.25">
      <c r="A120" s="5" t="s">
        <v>5</v>
      </c>
    </row>
    <row r="121" spans="1:5" x14ac:dyDescent="0.25">
      <c r="A121" s="13" t="s">
        <v>99</v>
      </c>
      <c r="B121" s="9"/>
      <c r="C121" s="9"/>
      <c r="D121" s="9"/>
      <c r="E121" s="10"/>
    </row>
    <row r="122" spans="1:5" x14ac:dyDescent="0.25">
      <c r="A122" s="8" t="s">
        <v>99</v>
      </c>
      <c r="B122" s="9">
        <v>400000</v>
      </c>
      <c r="C122" s="9">
        <v>357526</v>
      </c>
      <c r="D122" s="9">
        <v>42474</v>
      </c>
      <c r="E122" s="12">
        <f t="shared" ref="E122" si="11">D122/C122</f>
        <v>0.11879975162645513</v>
      </c>
    </row>
    <row r="123" spans="1:5" x14ac:dyDescent="0.25">
      <c r="A123" s="5" t="s">
        <v>5</v>
      </c>
    </row>
    <row r="124" spans="1:5" x14ac:dyDescent="0.25">
      <c r="A124" s="8" t="s">
        <v>100</v>
      </c>
      <c r="B124" s="9">
        <v>24258210</v>
      </c>
      <c r="C124" s="9">
        <v>23617842</v>
      </c>
      <c r="D124" s="9">
        <v>640368</v>
      </c>
      <c r="E124" s="12">
        <f t="shared" ref="E124" si="12">D124/C124</f>
        <v>2.7113738842016132E-2</v>
      </c>
    </row>
    <row r="125" spans="1:5" x14ac:dyDescent="0.25">
      <c r="A125" s="5" t="s">
        <v>5</v>
      </c>
    </row>
    <row r="126" spans="1:5" x14ac:dyDescent="0.25">
      <c r="A126" s="8" t="s">
        <v>101</v>
      </c>
      <c r="B126" s="9"/>
      <c r="C126" s="9"/>
      <c r="D126" s="9"/>
      <c r="E126" s="10"/>
    </row>
    <row r="127" spans="1:5" x14ac:dyDescent="0.25">
      <c r="A127" s="5" t="s">
        <v>5</v>
      </c>
    </row>
    <row r="128" spans="1:5" x14ac:dyDescent="0.25">
      <c r="A128" s="13" t="s">
        <v>102</v>
      </c>
      <c r="B128" s="9"/>
      <c r="C128" s="9"/>
      <c r="D128" s="9"/>
      <c r="E128" s="10"/>
    </row>
    <row r="129" spans="1:5" x14ac:dyDescent="0.25">
      <c r="A129" s="5" t="s">
        <v>5</v>
      </c>
    </row>
    <row r="130" spans="1:5" x14ac:dyDescent="0.25">
      <c r="A130" s="5" t="s">
        <v>103</v>
      </c>
      <c r="B130" s="6">
        <v>2909240</v>
      </c>
      <c r="C130" s="6">
        <v>3057689</v>
      </c>
      <c r="D130" s="6">
        <v>-148449</v>
      </c>
      <c r="E130" s="14">
        <f t="shared" ref="E130" si="13">D130/C130</f>
        <v>-4.8549411009425746E-2</v>
      </c>
    </row>
    <row r="131" spans="1:5" x14ac:dyDescent="0.25">
      <c r="A131" s="5" t="s">
        <v>104</v>
      </c>
      <c r="E131" s="15"/>
    </row>
    <row r="132" spans="1:5" x14ac:dyDescent="0.25">
      <c r="A132" s="5" t="s">
        <v>105</v>
      </c>
      <c r="B132" s="6">
        <v>82500</v>
      </c>
      <c r="C132" s="6">
        <v>72500</v>
      </c>
      <c r="D132" s="6">
        <v>10000</v>
      </c>
      <c r="E132" s="14">
        <f t="shared" ref="E132:E133" si="14">D132/C132</f>
        <v>0.13793103448275862</v>
      </c>
    </row>
    <row r="133" spans="1:5" x14ac:dyDescent="0.25">
      <c r="A133" s="8" t="s">
        <v>106</v>
      </c>
      <c r="B133" s="9">
        <v>2991740</v>
      </c>
      <c r="C133" s="9">
        <v>3130189</v>
      </c>
      <c r="D133" s="9">
        <v>-138449</v>
      </c>
      <c r="E133" s="12">
        <f t="shared" si="14"/>
        <v>-4.4230236576769007E-2</v>
      </c>
    </row>
    <row r="134" spans="1:5" x14ac:dyDescent="0.25">
      <c r="A134" s="5" t="s">
        <v>5</v>
      </c>
    </row>
    <row r="135" spans="1:5" x14ac:dyDescent="0.25">
      <c r="A135" s="13" t="s">
        <v>107</v>
      </c>
      <c r="B135" s="9"/>
      <c r="C135" s="9"/>
      <c r="D135" s="9"/>
      <c r="E135" s="10"/>
    </row>
    <row r="136" spans="1:5" x14ac:dyDescent="0.25">
      <c r="A136" s="5" t="s">
        <v>5</v>
      </c>
    </row>
    <row r="137" spans="1:5" x14ac:dyDescent="0.25">
      <c r="A137" s="5" t="s">
        <v>103</v>
      </c>
      <c r="B137" s="6">
        <v>9818450</v>
      </c>
      <c r="C137" s="6">
        <v>11880558</v>
      </c>
      <c r="D137" s="6">
        <v>-2062108</v>
      </c>
      <c r="E137" s="14">
        <f t="shared" ref="E137:E146" si="15">D137/C137</f>
        <v>-0.17356996194959867</v>
      </c>
    </row>
    <row r="138" spans="1:5" x14ac:dyDescent="0.25">
      <c r="A138" s="5" t="s">
        <v>104</v>
      </c>
      <c r="E138" s="14"/>
    </row>
    <row r="139" spans="1:5" x14ac:dyDescent="0.25">
      <c r="A139" s="5" t="s">
        <v>105</v>
      </c>
      <c r="B139" s="6">
        <v>235910</v>
      </c>
      <c r="C139" s="6">
        <v>238846</v>
      </c>
      <c r="D139" s="6">
        <v>-2936</v>
      </c>
      <c r="E139" s="14">
        <f t="shared" si="15"/>
        <v>-1.2292439479832194E-2</v>
      </c>
    </row>
    <row r="140" spans="1:5" x14ac:dyDescent="0.25">
      <c r="A140" s="8" t="s">
        <v>108</v>
      </c>
      <c r="B140" s="9">
        <v>10054360</v>
      </c>
      <c r="C140" s="9">
        <v>12119404</v>
      </c>
      <c r="D140" s="9">
        <v>-2065044</v>
      </c>
      <c r="E140" s="12">
        <f t="shared" si="15"/>
        <v>-0.17039154730711181</v>
      </c>
    </row>
    <row r="141" spans="1:5" x14ac:dyDescent="0.25">
      <c r="A141" s="5" t="s">
        <v>5</v>
      </c>
    </row>
    <row r="142" spans="1:5" x14ac:dyDescent="0.25">
      <c r="A142" s="8" t="s">
        <v>109</v>
      </c>
      <c r="B142" s="9">
        <v>13046100</v>
      </c>
      <c r="C142" s="9">
        <v>15249593</v>
      </c>
      <c r="D142" s="9">
        <v>-2203493</v>
      </c>
      <c r="E142" s="12">
        <f t="shared" si="15"/>
        <v>-0.14449520062601015</v>
      </c>
    </row>
    <row r="143" spans="1:5" x14ac:dyDescent="0.25">
      <c r="A143" s="5" t="s">
        <v>5</v>
      </c>
    </row>
    <row r="144" spans="1:5" x14ac:dyDescent="0.25">
      <c r="A144" s="8" t="s">
        <v>110</v>
      </c>
      <c r="B144" s="9">
        <v>37304310</v>
      </c>
      <c r="C144" s="9">
        <v>38867435</v>
      </c>
      <c r="D144" s="9">
        <v>-1563125</v>
      </c>
      <c r="E144" s="12">
        <f t="shared" si="15"/>
        <v>-4.0216829332833513E-2</v>
      </c>
    </row>
    <row r="145" spans="1:5" x14ac:dyDescent="0.25">
      <c r="A145" s="5" t="s">
        <v>5</v>
      </c>
    </row>
    <row r="146" spans="1:5" x14ac:dyDescent="0.25">
      <c r="A146" s="8" t="s">
        <v>111</v>
      </c>
      <c r="B146" s="9">
        <v>852117</v>
      </c>
      <c r="C146" s="9">
        <v>827956</v>
      </c>
      <c r="D146" s="9">
        <v>24161</v>
      </c>
      <c r="E146" s="12">
        <f t="shared" si="15"/>
        <v>2.9181502398678189E-2</v>
      </c>
    </row>
    <row r="147" spans="1:5" x14ac:dyDescent="0.25">
      <c r="A147" s="8"/>
      <c r="B147" s="9"/>
      <c r="C147" s="9"/>
      <c r="D147" s="9"/>
      <c r="E147" s="10"/>
    </row>
    <row r="148" spans="1:5" x14ac:dyDescent="0.25">
      <c r="A148" s="8" t="s">
        <v>112</v>
      </c>
      <c r="B148" s="9"/>
      <c r="C148" s="9"/>
      <c r="D148" s="9"/>
      <c r="E148" s="10"/>
    </row>
    <row r="149" spans="1:5" x14ac:dyDescent="0.25">
      <c r="A149" s="5" t="s">
        <v>5</v>
      </c>
    </row>
    <row r="150" spans="1:5" x14ac:dyDescent="0.25">
      <c r="A150" s="13" t="s">
        <v>113</v>
      </c>
      <c r="B150" s="9"/>
      <c r="C150" s="9"/>
      <c r="D150" s="9"/>
      <c r="E150" s="10"/>
    </row>
    <row r="151" spans="1:5" x14ac:dyDescent="0.25">
      <c r="A151" s="5" t="s">
        <v>114</v>
      </c>
    </row>
    <row r="152" spans="1:5" x14ac:dyDescent="0.25">
      <c r="A152" s="5" t="s">
        <v>115</v>
      </c>
      <c r="B152" s="6">
        <v>37800</v>
      </c>
      <c r="C152" s="6">
        <v>37000</v>
      </c>
      <c r="D152" s="6">
        <v>800</v>
      </c>
      <c r="E152" s="14">
        <f t="shared" ref="E152:E153" si="16">D152/C152</f>
        <v>2.1621621621621623E-2</v>
      </c>
    </row>
    <row r="153" spans="1:5" x14ac:dyDescent="0.25">
      <c r="A153" s="8" t="s">
        <v>116</v>
      </c>
      <c r="B153" s="9">
        <v>37800</v>
      </c>
      <c r="C153" s="9">
        <v>37000</v>
      </c>
      <c r="D153" s="9">
        <v>800</v>
      </c>
      <c r="E153" s="12">
        <f t="shared" si="16"/>
        <v>2.1621621621621623E-2</v>
      </c>
    </row>
    <row r="154" spans="1:5" x14ac:dyDescent="0.25">
      <c r="A154" s="5" t="s">
        <v>5</v>
      </c>
    </row>
    <row r="155" spans="1:5" x14ac:dyDescent="0.25">
      <c r="A155" s="13" t="s">
        <v>117</v>
      </c>
      <c r="B155" s="9"/>
      <c r="C155" s="9"/>
      <c r="D155" s="9"/>
      <c r="E155" s="10"/>
    </row>
    <row r="156" spans="1:5" x14ac:dyDescent="0.25">
      <c r="A156" s="5" t="s">
        <v>118</v>
      </c>
      <c r="B156" s="6">
        <v>53850</v>
      </c>
      <c r="C156" s="6">
        <v>60572</v>
      </c>
      <c r="D156" s="6">
        <v>-6722</v>
      </c>
      <c r="E156" s="14">
        <f t="shared" ref="E156:E160" si="17">D156/C156</f>
        <v>-0.11097536815690417</v>
      </c>
    </row>
    <row r="157" spans="1:5" x14ac:dyDescent="0.25">
      <c r="A157" s="5" t="s">
        <v>119</v>
      </c>
      <c r="B157" s="6">
        <v>47800</v>
      </c>
      <c r="C157" s="6">
        <v>25500</v>
      </c>
      <c r="D157" s="6">
        <v>22300</v>
      </c>
      <c r="E157" s="14">
        <f t="shared" si="17"/>
        <v>0.87450980392156863</v>
      </c>
    </row>
    <row r="158" spans="1:5" x14ac:dyDescent="0.25">
      <c r="A158" s="8" t="s">
        <v>120</v>
      </c>
      <c r="B158" s="9">
        <v>101650</v>
      </c>
      <c r="C158" s="9">
        <v>86072</v>
      </c>
      <c r="D158" s="9">
        <v>15578</v>
      </c>
      <c r="E158" s="12">
        <f t="shared" si="17"/>
        <v>0.18098801003810763</v>
      </c>
    </row>
    <row r="159" spans="1:5" x14ac:dyDescent="0.25">
      <c r="A159" s="5" t="s">
        <v>5</v>
      </c>
    </row>
    <row r="160" spans="1:5" x14ac:dyDescent="0.25">
      <c r="A160" s="8" t="s">
        <v>121</v>
      </c>
      <c r="B160" s="9">
        <v>-63850</v>
      </c>
      <c r="C160" s="9">
        <v>-49072</v>
      </c>
      <c r="D160" s="9">
        <v>-14778</v>
      </c>
      <c r="E160" s="12">
        <f t="shared" si="17"/>
        <v>0.30114933159439189</v>
      </c>
    </row>
    <row r="161" spans="1:5" x14ac:dyDescent="0.25">
      <c r="A161" s="5" t="s">
        <v>5</v>
      </c>
    </row>
    <row r="162" spans="1:5" x14ac:dyDescent="0.25">
      <c r="A162" s="5" t="s">
        <v>5</v>
      </c>
    </row>
    <row r="163" spans="1:5" x14ac:dyDescent="0.25">
      <c r="A163" s="8" t="s">
        <v>122</v>
      </c>
      <c r="B163" s="9"/>
      <c r="C163" s="9"/>
      <c r="D163" s="9"/>
      <c r="E163" s="10"/>
    </row>
    <row r="164" spans="1:5" x14ac:dyDescent="0.25">
      <c r="A164" s="13" t="s">
        <v>123</v>
      </c>
    </row>
    <row r="165" spans="1:5" x14ac:dyDescent="0.25">
      <c r="A165" s="5" t="s">
        <v>124</v>
      </c>
      <c r="B165" s="6">
        <v>788267</v>
      </c>
      <c r="C165" s="6">
        <v>778884</v>
      </c>
      <c r="D165" s="6">
        <v>9383</v>
      </c>
      <c r="E165" s="14">
        <f t="shared" ref="E165:E166" si="18">D165/C165</f>
        <v>1.2046723260459838E-2</v>
      </c>
    </row>
    <row r="166" spans="1:5" x14ac:dyDescent="0.25">
      <c r="A166" s="8" t="s">
        <v>125</v>
      </c>
      <c r="B166" s="9">
        <v>-788267</v>
      </c>
      <c r="C166" s="9">
        <v>-778884</v>
      </c>
      <c r="D166" s="9">
        <v>-9383</v>
      </c>
      <c r="E166" s="12">
        <f t="shared" si="18"/>
        <v>1.2046723260459838E-2</v>
      </c>
    </row>
    <row r="167" spans="1:5" x14ac:dyDescent="0.25">
      <c r="A167" s="5" t="s">
        <v>5</v>
      </c>
    </row>
    <row r="168" spans="1:5" x14ac:dyDescent="0.25">
      <c r="A168" s="16" t="s">
        <v>126</v>
      </c>
      <c r="B168" s="17"/>
      <c r="C168" s="17"/>
      <c r="D168" s="17"/>
      <c r="E168" s="18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&amp;C&amp;"-,Grassetto"Conto Economico Riclassificato</oddHeader>
    <oddFooter>&amp;C&amp;P</oddFooter>
    <evenHeader>&amp;D
EMILIACENTRALE\BONINIPATRIZIA
Pagina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F8AF-13F8-4B30-9740-0F08CE4974A6}">
  <dimension ref="A1:E64"/>
  <sheetViews>
    <sheetView workbookViewId="0">
      <selection activeCell="I27" sqref="I27"/>
    </sheetView>
  </sheetViews>
  <sheetFormatPr defaultRowHeight="15" x14ac:dyDescent="0.25"/>
  <cols>
    <col min="1" max="1" width="9.5703125" style="24" customWidth="1"/>
    <col min="2" max="2" width="2.85546875" style="23" customWidth="1"/>
    <col min="3" max="3" width="44" style="23" customWidth="1"/>
    <col min="4" max="4" width="12.85546875" style="62" customWidth="1"/>
    <col min="5" max="5" width="14" style="63" customWidth="1"/>
    <col min="6" max="16384" width="9.140625" style="23"/>
  </cols>
  <sheetData>
    <row r="1" spans="1:5" ht="32.25" customHeight="1" x14ac:dyDescent="0.25">
      <c r="A1" s="19" t="s">
        <v>127</v>
      </c>
      <c r="B1" s="20"/>
      <c r="C1" s="21" t="s">
        <v>128</v>
      </c>
      <c r="D1" s="22" t="s">
        <v>129</v>
      </c>
      <c r="E1" s="22" t="s">
        <v>130</v>
      </c>
    </row>
    <row r="2" spans="1:5" x14ac:dyDescent="0.25">
      <c r="C2" s="25"/>
      <c r="D2" s="26"/>
      <c r="E2" s="27"/>
    </row>
    <row r="3" spans="1:5" x14ac:dyDescent="0.25">
      <c r="A3" s="28">
        <v>1110100</v>
      </c>
      <c r="B3" s="29"/>
      <c r="C3" s="29" t="s">
        <v>131</v>
      </c>
      <c r="D3" s="30">
        <f>SUM(D4)</f>
        <v>0</v>
      </c>
      <c r="E3" s="31">
        <f>SUM(E4)</f>
        <v>35000</v>
      </c>
    </row>
    <row r="4" spans="1:5" x14ac:dyDescent="0.25">
      <c r="A4" s="32"/>
      <c r="B4" s="29"/>
      <c r="C4" s="33" t="s">
        <v>132</v>
      </c>
      <c r="D4" s="34"/>
      <c r="E4" s="35">
        <v>35000</v>
      </c>
    </row>
    <row r="5" spans="1:5" x14ac:dyDescent="0.25">
      <c r="A5" s="28"/>
      <c r="B5" s="29"/>
      <c r="C5" s="36"/>
      <c r="D5" s="37"/>
      <c r="E5" s="38"/>
    </row>
    <row r="6" spans="1:5" x14ac:dyDescent="0.25">
      <c r="A6" s="28">
        <v>1110104</v>
      </c>
      <c r="B6" s="29"/>
      <c r="C6" s="29" t="s">
        <v>133</v>
      </c>
      <c r="D6" s="30">
        <f>SUM(D7:D9)</f>
        <v>55000</v>
      </c>
      <c r="E6" s="31">
        <f>SUM(E7:E9)</f>
        <v>55000</v>
      </c>
    </row>
    <row r="7" spans="1:5" x14ac:dyDescent="0.25">
      <c r="A7" s="32"/>
      <c r="B7" s="29"/>
      <c r="C7" s="33" t="s">
        <v>134</v>
      </c>
      <c r="D7" s="34">
        <v>12000</v>
      </c>
      <c r="E7" s="35">
        <v>7000</v>
      </c>
    </row>
    <row r="8" spans="1:5" x14ac:dyDescent="0.25">
      <c r="A8" s="32"/>
      <c r="B8" s="39"/>
      <c r="C8" s="40" t="s">
        <v>135</v>
      </c>
      <c r="D8" s="35">
        <v>13000</v>
      </c>
      <c r="E8" s="35">
        <v>13000</v>
      </c>
    </row>
    <row r="9" spans="1:5" x14ac:dyDescent="0.25">
      <c r="A9" s="32"/>
      <c r="B9" s="39"/>
      <c r="C9" s="40" t="s">
        <v>136</v>
      </c>
      <c r="D9" s="35">
        <v>30000</v>
      </c>
      <c r="E9" s="35">
        <v>35000</v>
      </c>
    </row>
    <row r="10" spans="1:5" x14ac:dyDescent="0.25">
      <c r="A10" s="41"/>
      <c r="B10" s="39"/>
      <c r="C10" s="40"/>
      <c r="D10" s="35"/>
      <c r="E10" s="35"/>
    </row>
    <row r="11" spans="1:5" x14ac:dyDescent="0.25">
      <c r="A11" s="28">
        <v>1110109</v>
      </c>
      <c r="B11" s="29"/>
      <c r="C11" s="29" t="s">
        <v>137</v>
      </c>
      <c r="D11" s="30">
        <f>SUM(D12:D13)</f>
        <v>399745</v>
      </c>
      <c r="E11" s="31">
        <f>SUM(E12:E13)</f>
        <v>299500</v>
      </c>
    </row>
    <row r="12" spans="1:5" x14ac:dyDescent="0.25">
      <c r="A12" s="42"/>
      <c r="B12" s="29"/>
      <c r="C12" s="33" t="s">
        <v>137</v>
      </c>
      <c r="D12" s="34">
        <v>378200</v>
      </c>
      <c r="E12" s="35">
        <f>366000-98000</f>
        <v>268000</v>
      </c>
    </row>
    <row r="13" spans="1:5" x14ac:dyDescent="0.25">
      <c r="A13" s="42"/>
      <c r="B13" s="29"/>
      <c r="C13" s="33" t="s">
        <v>138</v>
      </c>
      <c r="D13" s="34">
        <v>21545</v>
      </c>
      <c r="E13" s="35">
        <v>31500</v>
      </c>
    </row>
    <row r="14" spans="1:5" x14ac:dyDescent="0.25">
      <c r="A14" s="28"/>
      <c r="B14" s="29"/>
      <c r="C14" s="43"/>
      <c r="D14" s="34"/>
      <c r="E14" s="35"/>
    </row>
    <row r="15" spans="1:5" x14ac:dyDescent="0.25">
      <c r="A15" s="28">
        <v>1110118</v>
      </c>
      <c r="B15" s="29"/>
      <c r="C15" s="29" t="s">
        <v>139</v>
      </c>
      <c r="D15" s="30">
        <f>SUM(D16:D16)</f>
        <v>240000</v>
      </c>
      <c r="E15" s="31">
        <f>SUM(E16:E16)</f>
        <v>240000</v>
      </c>
    </row>
    <row r="16" spans="1:5" x14ac:dyDescent="0.25">
      <c r="A16" s="42"/>
      <c r="B16" s="29"/>
      <c r="C16" s="33" t="s">
        <v>139</v>
      </c>
      <c r="D16" s="34">
        <f>280000-40000</f>
        <v>240000</v>
      </c>
      <c r="E16" s="35">
        <f>280000-40000</f>
        <v>240000</v>
      </c>
    </row>
    <row r="17" spans="1:5" x14ac:dyDescent="0.25">
      <c r="A17" s="28"/>
      <c r="B17" s="29"/>
      <c r="C17" s="36"/>
      <c r="D17" s="34"/>
      <c r="E17" s="35"/>
    </row>
    <row r="18" spans="1:5" x14ac:dyDescent="0.25">
      <c r="A18" s="28">
        <v>1110121</v>
      </c>
      <c r="B18" s="29"/>
      <c r="C18" s="29" t="s">
        <v>140</v>
      </c>
      <c r="D18" s="30">
        <f>SUM(D19:D21)</f>
        <v>4500</v>
      </c>
      <c r="E18" s="31">
        <f>SUM(E19:E21)</f>
        <v>14500</v>
      </c>
    </row>
    <row r="19" spans="1:5" x14ac:dyDescent="0.25">
      <c r="A19" s="42"/>
      <c r="B19" s="29"/>
      <c r="C19" s="33" t="s">
        <v>141</v>
      </c>
      <c r="D19" s="34">
        <v>1500</v>
      </c>
      <c r="E19" s="35">
        <v>1500</v>
      </c>
    </row>
    <row r="20" spans="1:5" x14ac:dyDescent="0.25">
      <c r="A20" s="42"/>
      <c r="B20" s="29"/>
      <c r="C20" s="33" t="s">
        <v>142</v>
      </c>
      <c r="D20" s="34">
        <v>1000</v>
      </c>
      <c r="E20" s="35">
        <v>1000</v>
      </c>
    </row>
    <row r="21" spans="1:5" x14ac:dyDescent="0.25">
      <c r="A21" s="42"/>
      <c r="B21" s="29"/>
      <c r="C21" s="33" t="s">
        <v>143</v>
      </c>
      <c r="D21" s="34">
        <v>2000</v>
      </c>
      <c r="E21" s="35">
        <v>12000</v>
      </c>
    </row>
    <row r="22" spans="1:5" x14ac:dyDescent="0.25">
      <c r="A22" s="28"/>
      <c r="B22" s="29"/>
      <c r="C22" s="36"/>
      <c r="D22" s="34"/>
      <c r="E22" s="35"/>
    </row>
    <row r="23" spans="1:5" x14ac:dyDescent="0.25">
      <c r="A23" s="28">
        <v>1110124</v>
      </c>
      <c r="B23" s="29"/>
      <c r="C23" s="29" t="s">
        <v>144</v>
      </c>
      <c r="D23" s="30">
        <f>SUM(D24:D25)</f>
        <v>50000</v>
      </c>
      <c r="E23" s="31">
        <f>SUM(E24:E25)</f>
        <v>50000</v>
      </c>
    </row>
    <row r="24" spans="1:5" x14ac:dyDescent="0.25">
      <c r="A24" s="42"/>
      <c r="B24" s="29"/>
      <c r="C24" s="44" t="s">
        <v>144</v>
      </c>
      <c r="D24" s="34">
        <v>35000</v>
      </c>
      <c r="E24" s="35">
        <v>35000</v>
      </c>
    </row>
    <row r="25" spans="1:5" x14ac:dyDescent="0.25">
      <c r="A25" s="42"/>
      <c r="B25" s="29"/>
      <c r="C25" s="33" t="s">
        <v>145</v>
      </c>
      <c r="D25" s="34">
        <v>15000</v>
      </c>
      <c r="E25" s="35">
        <v>15000</v>
      </c>
    </row>
    <row r="26" spans="1:5" x14ac:dyDescent="0.25">
      <c r="A26" s="28"/>
      <c r="B26" s="29"/>
      <c r="C26" s="33"/>
      <c r="D26" s="34"/>
      <c r="E26" s="35"/>
    </row>
    <row r="27" spans="1:5" x14ac:dyDescent="0.25">
      <c r="A27" s="28">
        <v>1110127</v>
      </c>
      <c r="B27" s="29"/>
      <c r="C27" s="29" t="s">
        <v>146</v>
      </c>
      <c r="D27" s="30">
        <f>SUM(D28:D29)</f>
        <v>800000</v>
      </c>
      <c r="E27" s="31">
        <f>SUM(E28:E29)</f>
        <v>2135063.98</v>
      </c>
    </row>
    <row r="28" spans="1:5" x14ac:dyDescent="0.25">
      <c r="A28" s="42"/>
      <c r="B28" s="29"/>
      <c r="C28" s="33" t="s">
        <v>147</v>
      </c>
      <c r="D28" s="45">
        <v>300000</v>
      </c>
      <c r="E28" s="46">
        <v>646824.34</v>
      </c>
    </row>
    <row r="29" spans="1:5" x14ac:dyDescent="0.25">
      <c r="A29" s="42"/>
      <c r="B29" s="29"/>
      <c r="C29" s="33" t="s">
        <v>148</v>
      </c>
      <c r="D29" s="34">
        <v>500000</v>
      </c>
      <c r="E29" s="35">
        <v>1488239.64</v>
      </c>
    </row>
    <row r="30" spans="1:5" x14ac:dyDescent="0.25">
      <c r="A30" s="28"/>
      <c r="B30" s="29"/>
      <c r="C30" s="33"/>
      <c r="D30" s="34"/>
      <c r="E30" s="35"/>
    </row>
    <row r="31" spans="1:5" x14ac:dyDescent="0.25">
      <c r="A31" s="28">
        <v>1110130</v>
      </c>
      <c r="B31" s="29"/>
      <c r="C31" s="29" t="s">
        <v>149</v>
      </c>
      <c r="D31" s="30">
        <f>SUM(D32:D34)</f>
        <v>54000</v>
      </c>
      <c r="E31" s="31">
        <f>SUM(E32:E34)</f>
        <v>74000</v>
      </c>
    </row>
    <row r="32" spans="1:5" x14ac:dyDescent="0.25">
      <c r="A32" s="42"/>
      <c r="B32" s="29"/>
      <c r="C32" s="33" t="s">
        <v>150</v>
      </c>
      <c r="D32" s="34">
        <v>20000</v>
      </c>
      <c r="E32" s="35">
        <v>20000</v>
      </c>
    </row>
    <row r="33" spans="1:5" x14ac:dyDescent="0.25">
      <c r="A33" s="42"/>
      <c r="B33" s="29"/>
      <c r="C33" s="33" t="s">
        <v>151</v>
      </c>
      <c r="D33" s="34">
        <v>34000</v>
      </c>
      <c r="E33" s="35">
        <v>34000</v>
      </c>
    </row>
    <row r="34" spans="1:5" x14ac:dyDescent="0.25">
      <c r="A34" s="42"/>
      <c r="B34" s="29"/>
      <c r="C34" s="33" t="s">
        <v>152</v>
      </c>
      <c r="D34" s="34">
        <v>0</v>
      </c>
      <c r="E34" s="35">
        <v>20000</v>
      </c>
    </row>
    <row r="35" spans="1:5" x14ac:dyDescent="0.25">
      <c r="A35" s="28"/>
      <c r="B35" s="29"/>
      <c r="C35" s="47" t="s">
        <v>153</v>
      </c>
      <c r="D35" s="48">
        <f>D31+D27+D23+D18+D15+D11+D6+D3</f>
        <v>1603245</v>
      </c>
      <c r="E35" s="49">
        <f>E31+E27+E23+E18+E15+E11+E6+E3</f>
        <v>2903063.98</v>
      </c>
    </row>
    <row r="36" spans="1:5" x14ac:dyDescent="0.25">
      <c r="A36" s="50"/>
      <c r="B36" s="51"/>
      <c r="C36" s="52"/>
      <c r="D36" s="53"/>
      <c r="E36" s="53"/>
    </row>
    <row r="37" spans="1:5" x14ac:dyDescent="0.25">
      <c r="A37" s="28">
        <v>1110200</v>
      </c>
      <c r="B37" s="29"/>
      <c r="C37" s="29" t="s">
        <v>154</v>
      </c>
      <c r="D37" s="30">
        <f>SUM(D38:D40)</f>
        <v>28000</v>
      </c>
      <c r="E37" s="31">
        <f>SUM(E38:E40)</f>
        <v>35000</v>
      </c>
    </row>
    <row r="38" spans="1:5" x14ac:dyDescent="0.25">
      <c r="A38" s="42"/>
      <c r="B38" s="29"/>
      <c r="C38" s="33" t="s">
        <v>155</v>
      </c>
      <c r="D38" s="34">
        <v>25000</v>
      </c>
      <c r="E38" s="35">
        <v>25000</v>
      </c>
    </row>
    <row r="39" spans="1:5" x14ac:dyDescent="0.25">
      <c r="A39" s="42"/>
      <c r="B39" s="29"/>
      <c r="C39" s="33" t="s">
        <v>151</v>
      </c>
      <c r="D39" s="34">
        <v>3000</v>
      </c>
      <c r="E39" s="35">
        <v>3000</v>
      </c>
    </row>
    <row r="40" spans="1:5" x14ac:dyDescent="0.25">
      <c r="A40" s="42"/>
      <c r="B40" s="29"/>
      <c r="C40" s="33" t="s">
        <v>156</v>
      </c>
      <c r="D40" s="34">
        <v>0</v>
      </c>
      <c r="E40" s="35">
        <v>7000</v>
      </c>
    </row>
    <row r="41" spans="1:5" x14ac:dyDescent="0.25">
      <c r="A41" s="28"/>
      <c r="B41" s="29"/>
      <c r="C41" s="44"/>
      <c r="D41" s="34"/>
      <c r="E41" s="35"/>
    </row>
    <row r="42" spans="1:5" x14ac:dyDescent="0.25">
      <c r="A42" s="28">
        <v>1110203</v>
      </c>
      <c r="B42" s="29"/>
      <c r="C42" s="29" t="s">
        <v>157</v>
      </c>
      <c r="D42" s="30">
        <f>SUM(D43)</f>
        <v>20000</v>
      </c>
      <c r="E42" s="31">
        <f>SUM(E43)</f>
        <v>20000</v>
      </c>
    </row>
    <row r="43" spans="1:5" x14ac:dyDescent="0.25">
      <c r="A43" s="42"/>
      <c r="B43" s="29"/>
      <c r="C43" s="33" t="s">
        <v>158</v>
      </c>
      <c r="D43" s="34">
        <v>20000</v>
      </c>
      <c r="E43" s="35">
        <f>30000-10000</f>
        <v>20000</v>
      </c>
    </row>
    <row r="44" spans="1:5" x14ac:dyDescent="0.25">
      <c r="A44" s="28"/>
      <c r="B44" s="29"/>
      <c r="C44" s="54"/>
      <c r="D44" s="34"/>
      <c r="E44" s="35"/>
    </row>
    <row r="45" spans="1:5" x14ac:dyDescent="0.25">
      <c r="A45" s="28">
        <v>1110206</v>
      </c>
      <c r="B45" s="29"/>
      <c r="C45" s="29" t="s">
        <v>159</v>
      </c>
      <c r="D45" s="30">
        <f>SUM(D46)</f>
        <v>15000</v>
      </c>
      <c r="E45" s="31">
        <f>SUM(E46)</f>
        <v>0</v>
      </c>
    </row>
    <row r="46" spans="1:5" x14ac:dyDescent="0.25">
      <c r="A46" s="28"/>
      <c r="B46" s="29"/>
      <c r="C46" s="55" t="s">
        <v>160</v>
      </c>
      <c r="D46" s="34">
        <v>15000</v>
      </c>
      <c r="E46" s="35">
        <v>0</v>
      </c>
    </row>
    <row r="47" spans="1:5" x14ac:dyDescent="0.25">
      <c r="A47" s="28"/>
      <c r="B47" s="29"/>
      <c r="C47" s="54"/>
      <c r="D47" s="34"/>
      <c r="E47" s="35"/>
    </row>
    <row r="48" spans="1:5" x14ac:dyDescent="0.25">
      <c r="A48" s="28">
        <v>1110218</v>
      </c>
      <c r="B48" s="29"/>
      <c r="C48" s="29" t="s">
        <v>161</v>
      </c>
      <c r="D48" s="30">
        <f>SUM(D49)</f>
        <v>30000</v>
      </c>
      <c r="E48" s="31">
        <f>SUM(E49)</f>
        <v>0</v>
      </c>
    </row>
    <row r="49" spans="1:5" x14ac:dyDescent="0.25">
      <c r="A49" s="42"/>
      <c r="B49" s="29"/>
      <c r="C49" s="33" t="s">
        <v>162</v>
      </c>
      <c r="D49" s="34">
        <v>30000</v>
      </c>
      <c r="E49" s="35">
        <v>0</v>
      </c>
    </row>
    <row r="50" spans="1:5" x14ac:dyDescent="0.25">
      <c r="A50" s="28"/>
      <c r="B50" s="29"/>
      <c r="C50" s="54"/>
      <c r="D50" s="34"/>
      <c r="E50" s="35"/>
    </row>
    <row r="51" spans="1:5" x14ac:dyDescent="0.25">
      <c r="A51" s="28">
        <v>1110219</v>
      </c>
      <c r="B51" s="29"/>
      <c r="C51" s="29" t="s">
        <v>163</v>
      </c>
      <c r="D51" s="30">
        <f>SUM(D52:D53)</f>
        <v>90000</v>
      </c>
      <c r="E51" s="31">
        <f>SUM(E52:E53)</f>
        <v>90000</v>
      </c>
    </row>
    <row r="52" spans="1:5" x14ac:dyDescent="0.25">
      <c r="A52" s="42"/>
      <c r="B52" s="29"/>
      <c r="C52" s="33" t="s">
        <v>164</v>
      </c>
      <c r="D52" s="34">
        <v>35000</v>
      </c>
      <c r="E52" s="35">
        <v>35000</v>
      </c>
    </row>
    <row r="53" spans="1:5" x14ac:dyDescent="0.25">
      <c r="A53" s="42"/>
      <c r="B53" s="29"/>
      <c r="C53" s="33" t="s">
        <v>165</v>
      </c>
      <c r="D53" s="34">
        <v>55000</v>
      </c>
      <c r="E53" s="35">
        <v>55000</v>
      </c>
    </row>
    <row r="54" spans="1:5" x14ac:dyDescent="0.25">
      <c r="A54" s="28"/>
      <c r="B54" s="29"/>
      <c r="C54" s="33"/>
      <c r="D54" s="34"/>
      <c r="E54" s="35"/>
    </row>
    <row r="55" spans="1:5" x14ac:dyDescent="0.25">
      <c r="A55" s="28">
        <v>1110224</v>
      </c>
      <c r="B55" s="29"/>
      <c r="C55" s="29" t="s">
        <v>166</v>
      </c>
      <c r="D55" s="30">
        <f>SUM(D56:D57)</f>
        <v>100000</v>
      </c>
      <c r="E55" s="31">
        <f>SUM(E56:E57)</f>
        <v>100000</v>
      </c>
    </row>
    <row r="56" spans="1:5" x14ac:dyDescent="0.25">
      <c r="A56" s="42"/>
      <c r="B56" s="29"/>
      <c r="C56" s="56" t="s">
        <v>167</v>
      </c>
      <c r="D56" s="57">
        <v>50000</v>
      </c>
      <c r="E56" s="35">
        <v>50000</v>
      </c>
    </row>
    <row r="57" spans="1:5" x14ac:dyDescent="0.25">
      <c r="A57" s="42"/>
      <c r="B57" s="29"/>
      <c r="C57" s="56" t="s">
        <v>168</v>
      </c>
      <c r="D57" s="57">
        <v>50000</v>
      </c>
      <c r="E57" s="35">
        <v>50000</v>
      </c>
    </row>
    <row r="58" spans="1:5" x14ac:dyDescent="0.25">
      <c r="A58" s="42"/>
      <c r="B58" s="29"/>
      <c r="C58" s="56"/>
      <c r="D58" s="57"/>
      <c r="E58" s="35"/>
    </row>
    <row r="59" spans="1:5" x14ac:dyDescent="0.25">
      <c r="A59" s="28"/>
      <c r="B59" s="29"/>
      <c r="C59" s="47" t="s">
        <v>169</v>
      </c>
      <c r="D59" s="48">
        <f>D55+D51+D45+D42+D37+D48</f>
        <v>283000</v>
      </c>
      <c r="E59" s="49">
        <f>E55+E51+E45+E42+E37+E48</f>
        <v>245000</v>
      </c>
    </row>
    <row r="60" spans="1:5" x14ac:dyDescent="0.25">
      <c r="A60" s="50"/>
      <c r="B60" s="51"/>
      <c r="C60" s="52"/>
      <c r="D60" s="53"/>
      <c r="E60" s="53"/>
    </row>
    <row r="61" spans="1:5" x14ac:dyDescent="0.25">
      <c r="A61" s="28">
        <v>1110306</v>
      </c>
      <c r="B61" s="29"/>
      <c r="C61" s="29" t="s">
        <v>170</v>
      </c>
      <c r="D61" s="48">
        <v>0</v>
      </c>
      <c r="E61" s="49">
        <v>0</v>
      </c>
    </row>
    <row r="62" spans="1:5" x14ac:dyDescent="0.25">
      <c r="A62" s="58"/>
      <c r="B62" s="59"/>
      <c r="C62" s="33"/>
      <c r="D62" s="34"/>
      <c r="E62" s="35"/>
    </row>
    <row r="63" spans="1:5" ht="15.75" thickBot="1" x14ac:dyDescent="0.3">
      <c r="A63" s="58"/>
      <c r="B63" s="59"/>
      <c r="C63" s="47" t="s">
        <v>171</v>
      </c>
      <c r="D63" s="60">
        <f>D61+D59+D35</f>
        <v>1886245</v>
      </c>
      <c r="E63" s="61">
        <f>E61+E59+E35</f>
        <v>3148063.98</v>
      </c>
    </row>
    <row r="64" spans="1:5" ht="15.75" thickTop="1" x14ac:dyDescent="0.25"/>
  </sheetData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Header>&amp;C&amp;"-,Grassetto"Piano degli Investimenti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PREV 2022 - Conto Econ Riclas</vt:lpstr>
      <vt:lpstr>PREV 2022 - Piano Invest</vt:lpstr>
      <vt:lpstr>'PREV 2022 - Conto Econ Riclas'!Titoli_stampa</vt:lpstr>
      <vt:lpstr>'PREV 2022 - Piano Invest'!Titoli_stampa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Bonini Patrizia</dc:creator>
  <cp:lastModifiedBy>Vezzani Enrica</cp:lastModifiedBy>
  <dcterms:created xsi:type="dcterms:W3CDTF">2021-12-16T11:55:06Z</dcterms:created>
  <dcterms:modified xsi:type="dcterms:W3CDTF">2021-12-20T10:10:07Z</dcterms:modified>
</cp:coreProperties>
</file>