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NRICA\SITO\bilanci\"/>
    </mc:Choice>
  </mc:AlternateContent>
  <xr:revisionPtr revIDLastSave="0" documentId="13_ncr:1_{EB657108-08D9-4EBB-8DD0-725EEDEEE77A}" xr6:coauthVersionLast="45" xr6:coauthVersionMax="45" xr10:uidLastSave="{00000000-0000-0000-0000-000000000000}"/>
  <bookViews>
    <workbookView xWindow="-120" yWindow="-120" windowWidth="29040" windowHeight="15840" xr2:uid="{D3DD26C4-004D-4263-8B02-DB08C026E90D}"/>
  </bookViews>
  <sheets>
    <sheet name="PIANO INVESTIMENTI 2020" sheetId="4" r:id="rId1"/>
    <sheet name="CONTO ECONOMICO 2020" sheetId="6" r:id="rId2"/>
    <sheet name="PIANO INV 2vers" sheetId="5" state="hidden" r:id="rId3"/>
  </sheets>
  <definedNames>
    <definedName name="_xlnm.Print_Titles" localSheetId="0">'PIANO INVESTIMENTI 2020'!$1:$1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6" i="6" l="1"/>
  <c r="E165" i="6"/>
  <c r="E160" i="6"/>
  <c r="E158" i="6"/>
  <c r="E157" i="6"/>
  <c r="E156" i="6"/>
  <c r="E153" i="6"/>
  <c r="E152" i="6"/>
  <c r="E146" i="6"/>
  <c r="E144" i="6"/>
  <c r="E142" i="6"/>
  <c r="E140" i="6"/>
  <c r="E137" i="6"/>
  <c r="E133" i="6"/>
  <c r="E132" i="6"/>
  <c r="E130" i="6"/>
  <c r="E124" i="6"/>
  <c r="D122" i="6"/>
  <c r="E122" i="6" s="1"/>
  <c r="D119" i="6"/>
  <c r="E119" i="6" s="1"/>
  <c r="E117" i="6"/>
  <c r="E116" i="6"/>
  <c r="E115" i="6"/>
  <c r="E114" i="6"/>
  <c r="E113" i="6"/>
  <c r="E112" i="6"/>
  <c r="E111" i="6"/>
  <c r="E110" i="6"/>
  <c r="E109" i="6"/>
  <c r="E108" i="6"/>
  <c r="E105" i="6"/>
  <c r="E103" i="6"/>
  <c r="E102" i="6"/>
  <c r="E100" i="6"/>
  <c r="E99" i="6"/>
  <c r="E98" i="6"/>
  <c r="E97" i="6"/>
  <c r="E96" i="6"/>
  <c r="E95" i="6"/>
  <c r="E94" i="6"/>
  <c r="E93" i="6"/>
  <c r="E92" i="6"/>
  <c r="E89" i="6"/>
  <c r="E87" i="6"/>
  <c r="E86" i="6"/>
  <c r="E85" i="6"/>
  <c r="E84" i="6"/>
  <c r="E79" i="6"/>
  <c r="E76" i="6"/>
  <c r="E74" i="6"/>
  <c r="E69" i="6"/>
  <c r="E67" i="6"/>
  <c r="E64" i="6"/>
  <c r="E63" i="6"/>
  <c r="E62" i="6"/>
  <c r="E61" i="6"/>
  <c r="E60" i="6"/>
  <c r="E58" i="6"/>
  <c r="E57" i="6"/>
  <c r="E54" i="6"/>
  <c r="E51" i="6"/>
  <c r="E48" i="6"/>
  <c r="D53" i="5" l="1"/>
  <c r="D49" i="5"/>
  <c r="D46" i="5"/>
  <c r="D44" i="5"/>
  <c r="D42" i="5"/>
  <c r="D37" i="5"/>
  <c r="D32" i="5"/>
  <c r="D28" i="5"/>
  <c r="D24" i="5"/>
  <c r="D19" i="5"/>
  <c r="D16" i="5"/>
  <c r="D13" i="5"/>
  <c r="D10" i="5"/>
  <c r="D7" i="5"/>
  <c r="D5" i="5"/>
  <c r="D35" i="5" l="1"/>
  <c r="D55" i="5"/>
  <c r="E71" i="4"/>
  <c r="E66" i="4"/>
  <c r="E65" i="4" s="1"/>
  <c r="E60" i="4"/>
  <c r="D65" i="4"/>
  <c r="D60" i="4"/>
  <c r="D57" i="4"/>
  <c r="D55" i="4"/>
  <c r="E43" i="4"/>
  <c r="D53" i="4"/>
  <c r="D43" i="4"/>
  <c r="E34" i="4"/>
  <c r="D34" i="4"/>
  <c r="E30" i="4"/>
  <c r="D30" i="4"/>
  <c r="E26" i="4"/>
  <c r="D26" i="4"/>
  <c r="E21" i="4"/>
  <c r="D21" i="4"/>
  <c r="E18" i="4"/>
  <c r="D18" i="4"/>
  <c r="E14" i="4"/>
  <c r="D14" i="4"/>
  <c r="E11" i="4"/>
  <c r="D11" i="4"/>
  <c r="E8" i="4"/>
  <c r="D8" i="4"/>
  <c r="D6" i="4"/>
  <c r="E3" i="4"/>
  <c r="D3" i="4"/>
  <c r="D59" i="5" l="1"/>
  <c r="E41" i="4"/>
  <c r="D41" i="4"/>
  <c r="D67" i="4"/>
  <c r="E67" i="4"/>
  <c r="D7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Bonini Patrizia</author>
  </authors>
  <commentList>
    <comment ref="C119" authorId="0" shapeId="0" xr:uid="{F02FB477-9CD2-427D-9BBB-37625795A0F8}">
      <text>
        <r>
          <rPr>
            <sz val="9"/>
            <color indexed="81"/>
            <rFont val="Tahoma"/>
            <family val="2"/>
          </rPr>
          <t>corretto xls riclassificando amm.ti costi capitalizzati 2019
da Accantonamenti 
a Altri costi gest.ordinaria</t>
        </r>
      </text>
    </comment>
    <comment ref="C122" authorId="0" shapeId="0" xr:uid="{91F2BE59-1213-4BE2-B1A9-905600652D50}">
      <text>
        <r>
          <rPr>
            <sz val="9"/>
            <color indexed="81"/>
            <rFont val="Tahoma"/>
            <family val="2"/>
          </rPr>
          <t>corretto xls riclassificando amm.ti costi capitalizzati 2019
da Accantonamenti 
a Altri costi gest.ordinaria</t>
        </r>
      </text>
    </comment>
  </commentList>
</comments>
</file>

<file path=xl/sharedStrings.xml><?xml version="1.0" encoding="utf-8"?>
<sst xmlns="http://schemas.openxmlformats.org/spreadsheetml/2006/main" count="271" uniqueCount="179">
  <si>
    <t>Conto</t>
  </si>
  <si>
    <t>Preventivo     2020</t>
  </si>
  <si>
    <t>Terreni</t>
  </si>
  <si>
    <t>Fabbricati</t>
  </si>
  <si>
    <t>Manutenzione Straord. Fabbricati Propri</t>
  </si>
  <si>
    <t>Manutenzione Straord. Fabbricati Proprietà</t>
  </si>
  <si>
    <t>Mezzi d'opera</t>
  </si>
  <si>
    <t>Impianti e macchinari</t>
  </si>
  <si>
    <t>Implementazione rete di monitoraggio RII zona alta pianura</t>
  </si>
  <si>
    <t>Automezzi</t>
  </si>
  <si>
    <t xml:space="preserve">Mobili, arredi e macchine d'ufficio </t>
  </si>
  <si>
    <t>Mobili e arredi per Condomio V.Chierici</t>
  </si>
  <si>
    <t>Mobili e arredi fabbricati demaniali</t>
  </si>
  <si>
    <t>Mobili, arredi e macchine d'ufficio</t>
  </si>
  <si>
    <t>Attrezzatura tecnica</t>
  </si>
  <si>
    <t>Attrezzatura di sicurezza</t>
  </si>
  <si>
    <t xml:space="preserve">Immobilizzazioni materiali in corso </t>
  </si>
  <si>
    <t>Centrale Fornace</t>
  </si>
  <si>
    <t>Centrale idroelettrica Luceria sul C/Enza</t>
  </si>
  <si>
    <t>Hardware</t>
  </si>
  <si>
    <t>Acquisto Hw (PC, monitor e stampanti)</t>
  </si>
  <si>
    <t>Piattaforma localizzazione satellitare EVOGPS-WEB</t>
  </si>
  <si>
    <t>Totale immobilizzazioni materiali</t>
  </si>
  <si>
    <t>Software generali</t>
  </si>
  <si>
    <t>Sviluppo Gekob</t>
  </si>
  <si>
    <t>Implementazione NAV-EDOK</t>
  </si>
  <si>
    <t>Software amministrativi</t>
  </si>
  <si>
    <t>Software tecnici</t>
  </si>
  <si>
    <t>Manutenzione Straordinaria Reti di  Terzi</t>
  </si>
  <si>
    <t>Manutenzione straordinaria CDG Fontaneto</t>
  </si>
  <si>
    <t>Manutenzione Straordinaria impianti di  Terzi</t>
  </si>
  <si>
    <t>Manutenzione straordinaria fabbricati demaniali</t>
  </si>
  <si>
    <t>Vetrate sala macchine imp. S.Siro (n. 6 vetrate)</t>
  </si>
  <si>
    <t>Costi capitalizzati</t>
  </si>
  <si>
    <t>Incarichi interventi vari - causa sisma 2012</t>
  </si>
  <si>
    <t>Totale  immobilizzazioni immateriali</t>
  </si>
  <si>
    <t>Partecipazione societarie</t>
  </si>
  <si>
    <t>TOTALE IMMOBILIZZAZIONI</t>
  </si>
  <si>
    <t>Preventivo     2019</t>
  </si>
  <si>
    <t>Acquisto terreno cassa Cavo Naviglio - Correggio</t>
  </si>
  <si>
    <t>Piano Investimenti</t>
  </si>
  <si>
    <t>Realizzazione n. 3 pozzi area Val d'Enza</t>
  </si>
  <si>
    <t xml:space="preserve">Rifacimento rete Sede RE </t>
  </si>
  <si>
    <t>Sale multimediali</t>
  </si>
  <si>
    <t>Hard disk server domini</t>
  </si>
  <si>
    <t>Adeguamento HW Lepida Cast.Monti</t>
  </si>
  <si>
    <t>SW controllo log</t>
  </si>
  <si>
    <t>Licenze Window Server 2016</t>
  </si>
  <si>
    <t>Start-up MDM gestione remota telefoni</t>
  </si>
  <si>
    <t>Acquisto Sw gestione manutenzioni, lavori e scad.</t>
  </si>
  <si>
    <t>Sw Trasparenza</t>
  </si>
  <si>
    <t>Sostituzione vetrate Boretto Vecchio</t>
  </si>
  <si>
    <t>C O N T O     E C O N O M I C O</t>
  </si>
  <si>
    <t xml:space="preserve">bdg 2020
</t>
  </si>
  <si>
    <t xml:space="preserve">bdg 2019
</t>
  </si>
  <si>
    <t>scostamento 
2020/2019</t>
  </si>
  <si>
    <t>scost. %</t>
  </si>
  <si>
    <t/>
  </si>
  <si>
    <t>GESTIONE CARATTERISTICA</t>
  </si>
  <si>
    <t>Ricavi e proventi della gestione ordinaria</t>
  </si>
  <si>
    <t>Contributi consortili ORDINARI per gestione, esercizio, manutenzione opere</t>
  </si>
  <si>
    <t>Contributo Idraulico</t>
  </si>
  <si>
    <t>contributo idraulico terreni</t>
  </si>
  <si>
    <t>contributo idraulico fabbricati</t>
  </si>
  <si>
    <t>contributo idraulico vie di comunicazione</t>
  </si>
  <si>
    <t>Totale contributo idraulico</t>
  </si>
  <si>
    <t>Contributi di disponibilità e regolazione idrica</t>
  </si>
  <si>
    <t>Contributi di disponibilità e regolazione idrica - quota a beneficio</t>
  </si>
  <si>
    <t>Contributi di disponibilità e regolazione idrica - quota a consumo ed att. part.</t>
  </si>
  <si>
    <t>Totale Contributi di disponibilità e regolazione idrica</t>
  </si>
  <si>
    <t>Contributo presidio idrogeologico</t>
  </si>
  <si>
    <t>contributo presidio idrogeologico terreni</t>
  </si>
  <si>
    <t>contributo presidio idrogeologico fabbricati</t>
  </si>
  <si>
    <t>contributo presidio idrogeologico vie di comunicazione</t>
  </si>
  <si>
    <t>contributo acquedotti rurali</t>
  </si>
  <si>
    <t>Totale Contributi presidio idrogeologico</t>
  </si>
  <si>
    <t>Contributi ORDINARI consortili Consorzio 2° grado CER</t>
  </si>
  <si>
    <t>contributi esercizio</t>
  </si>
  <si>
    <t>contributi manutenzione</t>
  </si>
  <si>
    <t>contributi sperimentazione</t>
  </si>
  <si>
    <t>contributi funzionamento ente</t>
  </si>
  <si>
    <t>Totale Contributi ORDINARI consortili Consorzio 2° grado CER</t>
  </si>
  <si>
    <t>Totale Contributi consortili ORDINARI per gestione, esercizio,manutenzione opere</t>
  </si>
  <si>
    <t>Contributi STRAORDINARI ammortamento mutui</t>
  </si>
  <si>
    <t>contrib.Amm.Mutui - Idraulico terreni</t>
  </si>
  <si>
    <t>contrib.Amm.Mutui - Idraulico fabbricati</t>
  </si>
  <si>
    <t>contrib.Amm.Mutui - Idr.Vie di comunicazione</t>
  </si>
  <si>
    <t>contrib.Amm.Mutui - Disp. e regol idrica</t>
  </si>
  <si>
    <t>contrib.Amm.Mutui - Presidio idrogeologico terreni</t>
  </si>
  <si>
    <t>contrib.Amm.Mutui - Presidio idrogeologico fabbricati</t>
  </si>
  <si>
    <t>contrib.Amm.Mutui - Presidio idrogeologico vie di com.</t>
  </si>
  <si>
    <t>Totale contributi STRAORDINARI ammortamento mutui</t>
  </si>
  <si>
    <t>Contributi STRAORDINARI Consorzio 2° grado CER</t>
  </si>
  <si>
    <t>Totale Contributi consortili STRAORDINARI</t>
  </si>
  <si>
    <t>Totale contributi CONSORTILI</t>
  </si>
  <si>
    <t>Canoni per licenze e concessioni</t>
  </si>
  <si>
    <t>Contributi pubblici gestione ordinaria</t>
  </si>
  <si>
    <t>Contributi attività corrente e in conto interesse</t>
  </si>
  <si>
    <t>Ricavi e proventi vari da attività ordinaria caratteristica</t>
  </si>
  <si>
    <t>Proventi da attività personale dipendente</t>
  </si>
  <si>
    <t>Rimborso oneri per attività di derivazione irrigua svolte in convenzione</t>
  </si>
  <si>
    <t>rimborso oneri per attivita' svolte per enti pubblici</t>
  </si>
  <si>
    <t>rimborso oneri per attivita' svolte per consorziati o terzi</t>
  </si>
  <si>
    <t>proventi da energia da fonti rinnovabili</t>
  </si>
  <si>
    <t>recuperi vari e rimborsi</t>
  </si>
  <si>
    <t>altri ricavi e proventi caratteristici</t>
  </si>
  <si>
    <t>Totale ricavi e proventi vari da attività ordinaria caratteristica</t>
  </si>
  <si>
    <t>Utilizzo accantonamenti</t>
  </si>
  <si>
    <t>Totale ricavi e proventi della gestione ordinaria</t>
  </si>
  <si>
    <t>Ricavi e proventi dalla realizzazione nuove opere e manutenzioni straordinarie</t>
  </si>
  <si>
    <t>Contributi per esecuzione e manutenzione straordinaria opere pubbliche</t>
  </si>
  <si>
    <t>Finanziamenti sui lavori</t>
  </si>
  <si>
    <t>finanziamento di terzi sui lavori</t>
  </si>
  <si>
    <t>finanziamento consortile sui lavori</t>
  </si>
  <si>
    <t>Totale finanziamenti sui lavori</t>
  </si>
  <si>
    <t>Totale Ricavi gestione caratteristica</t>
  </si>
  <si>
    <t>Costi della gestione ordinaria</t>
  </si>
  <si>
    <t>Costo del personale</t>
  </si>
  <si>
    <t>Costo del personale operativo</t>
  </si>
  <si>
    <t>Costo del personale dirigente</t>
  </si>
  <si>
    <t>Costo del personale impiegato</t>
  </si>
  <si>
    <t>Costo personale in quiescenza</t>
  </si>
  <si>
    <t>Incentivi alla progettazione lavori FINANZIAMENTO PROPRIO</t>
  </si>
  <si>
    <t>Totale costi personale</t>
  </si>
  <si>
    <t>Costi tecnici</t>
  </si>
  <si>
    <t>Costi tecnici per manutenzione ed espurgo reti</t>
  </si>
  <si>
    <t>Manutenzione fabbricati impianti ed abitazioni</t>
  </si>
  <si>
    <t>Gestione officine e magazzini tecnici</t>
  </si>
  <si>
    <t>Manutenzione elettrom.impianti e gruppi elettrogeni</t>
  </si>
  <si>
    <t>Man. telerilevam. e ponteradio</t>
  </si>
  <si>
    <t>Gestione imp.fonti rinnovabili</t>
  </si>
  <si>
    <t>Energia elettrica funzionamento impianti</t>
  </si>
  <si>
    <t>Gestione automezzi e mezzi d'opera</t>
  </si>
  <si>
    <t>Canoni passivi</t>
  </si>
  <si>
    <t>Contributi consorzio 2°</t>
  </si>
  <si>
    <t>Costi tecnici generali</t>
  </si>
  <si>
    <t>Quota ammortamento lavori capitalizzati</t>
  </si>
  <si>
    <t>Costi tecnici generali AGRONOMICI</t>
  </si>
  <si>
    <t>Totale costi tecnici</t>
  </si>
  <si>
    <t>Costi amministrativi</t>
  </si>
  <si>
    <t>Locazione, gestione, funzionamento locali uso uffici</t>
  </si>
  <si>
    <t>Funzionamento Organi consortili</t>
  </si>
  <si>
    <t>Partecipazione a enti e associazioni</t>
  </si>
  <si>
    <t>Spese legali amm.consulenze</t>
  </si>
  <si>
    <t>Assicurazioni diverse</t>
  </si>
  <si>
    <t>Informatica e servizi in outsourcing</t>
  </si>
  <si>
    <t>Attività di comunicazione e spese di rappresentanza</t>
  </si>
  <si>
    <t>Servizi di tenuta Catasto e di Riscossione</t>
  </si>
  <si>
    <t>Certificazione di qualità</t>
  </si>
  <si>
    <t>Totale costi amministrativi</t>
  </si>
  <si>
    <t>Altri costi della gestione ordinaria</t>
  </si>
  <si>
    <t>Accantonamenti</t>
  </si>
  <si>
    <t>Totale costi Gestione Ordinaria</t>
  </si>
  <si>
    <t>Costi della gestione lavori in concessione</t>
  </si>
  <si>
    <t>Nuove opere e man.str.con finanziam.PROPRIO</t>
  </si>
  <si>
    <t>Nuove opere e manut.staordinarie</t>
  </si>
  <si>
    <t>Espropri ed occupazioni temporanee</t>
  </si>
  <si>
    <t>Progettazione, direzione lavori  e costi accessori</t>
  </si>
  <si>
    <t>Totale nuove opere fin.PROPRIO</t>
  </si>
  <si>
    <t>Nuove opere e man.str.con finanziam.TERZI</t>
  </si>
  <si>
    <t>Totale nuove opere fin.TERZI</t>
  </si>
  <si>
    <t>Totale lavori in concessione</t>
  </si>
  <si>
    <t>Totale costi gestione caratteristica</t>
  </si>
  <si>
    <t>RISULTATO GESTIONE CARATTERISTICA</t>
  </si>
  <si>
    <t>Gestione finanziaria</t>
  </si>
  <si>
    <t>Proventi finanziari</t>
  </si>
  <si>
    <t>Proventi finanziari a medio/lungo termine</t>
  </si>
  <si>
    <t>Proventi finanziari a breve termine</t>
  </si>
  <si>
    <t>Totale proventi finanziari</t>
  </si>
  <si>
    <t>Oneri finanziari</t>
  </si>
  <si>
    <t>Oneri finanziari su finanziamento medio</t>
  </si>
  <si>
    <t>Oneri finanziari correnti</t>
  </si>
  <si>
    <t>Totale Oneri finanziari</t>
  </si>
  <si>
    <t>RISULTATO GESTIONE FINANZIARIA</t>
  </si>
  <si>
    <t>Gestione tributaria</t>
  </si>
  <si>
    <t>Imposte e tasse</t>
  </si>
  <si>
    <t>Imposte e Tasse</t>
  </si>
  <si>
    <t>RISULTATO GESTIONE TRIBUTARIA</t>
  </si>
  <si>
    <t>RISULTATO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</si>
</sst>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1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0" xfId="1" applyFont="1"/>
    <xf numFmtId="0" fontId="5" fillId="0" borderId="0" xfId="1" applyFont="1"/>
    <xf numFmtId="4" fontId="5" fillId="0" borderId="0" xfId="1" applyNumberFormat="1" applyFont="1"/>
    <xf numFmtId="4" fontId="6" fillId="0" borderId="0" xfId="1" applyNumberFormat="1" applyFont="1"/>
    <xf numFmtId="0" fontId="5" fillId="0" borderId="0" xfId="1" applyFont="1" applyAlignment="1">
      <alignment horizontal="right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 wrapText="1"/>
    </xf>
    <xf numFmtId="0" fontId="7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6" fillId="0" borderId="0" xfId="1" applyFont="1"/>
    <xf numFmtId="0" fontId="8" fillId="0" borderId="0" xfId="1" applyFont="1" applyAlignment="1">
      <alignment vertical="top"/>
    </xf>
    <xf numFmtId="0" fontId="9" fillId="0" borderId="0" xfId="1" applyFont="1" applyAlignment="1">
      <alignment vertical="top"/>
    </xf>
    <xf numFmtId="4" fontId="6" fillId="0" borderId="0" xfId="1" applyNumberFormat="1" applyFont="1" applyAlignment="1">
      <alignment horizontal="right"/>
    </xf>
    <xf numFmtId="0" fontId="6" fillId="0" borderId="0" xfId="0" applyFont="1"/>
    <xf numFmtId="0" fontId="3" fillId="0" borderId="1" xfId="1" applyFont="1" applyBorder="1" applyAlignment="1">
      <alignment horizontal="left" wrapText="1"/>
    </xf>
    <xf numFmtId="0" fontId="5" fillId="0" borderId="0" xfId="1" applyFont="1" applyAlignment="1">
      <alignment vertical="center"/>
    </xf>
    <xf numFmtId="3" fontId="3" fillId="0" borderId="1" xfId="1" applyNumberFormat="1" applyFont="1" applyBorder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3" fontId="4" fillId="0" borderId="0" xfId="1" applyNumberFormat="1" applyFont="1"/>
    <xf numFmtId="3" fontId="5" fillId="0" borderId="0" xfId="1" applyNumberFormat="1" applyFont="1"/>
    <xf numFmtId="3" fontId="10" fillId="0" borderId="0" xfId="1" applyNumberFormat="1" applyFont="1" applyAlignment="1">
      <alignment horizontal="center" wrapText="1"/>
    </xf>
    <xf numFmtId="3" fontId="6" fillId="0" borderId="0" xfId="2" applyNumberFormat="1" applyFont="1"/>
    <xf numFmtId="3" fontId="5" fillId="0" borderId="0" xfId="1" applyNumberFormat="1" applyFont="1" applyAlignment="1">
      <alignment vertical="top"/>
    </xf>
    <xf numFmtId="3" fontId="0" fillId="0" borderId="0" xfId="0" applyNumberFormat="1"/>
    <xf numFmtId="3" fontId="4" fillId="0" borderId="2" xfId="1" applyNumberFormat="1" applyFont="1" applyBorder="1"/>
    <xf numFmtId="3" fontId="9" fillId="0" borderId="0" xfId="1" applyNumberFormat="1" applyFont="1" applyAlignment="1">
      <alignment vertical="top"/>
    </xf>
    <xf numFmtId="3" fontId="5" fillId="0" borderId="0" xfId="1" applyNumberFormat="1" applyFont="1" applyAlignment="1">
      <alignment vertical="center"/>
    </xf>
    <xf numFmtId="3" fontId="4" fillId="0" borderId="3" xfId="1" applyNumberFormat="1" applyFont="1" applyBorder="1"/>
    <xf numFmtId="49" fontId="12" fillId="0" borderId="1" xfId="0" applyNumberFormat="1" applyFont="1" applyBorder="1"/>
    <xf numFmtId="164" fontId="0" fillId="0" borderId="1" xfId="0" applyNumberFormat="1" applyBorder="1" applyAlignment="1">
      <alignment horizontal="center" vertical="top" wrapText="1"/>
    </xf>
    <xf numFmtId="49" fontId="0" fillId="0" borderId="0" xfId="0" applyNumberFormat="1"/>
    <xf numFmtId="164" fontId="0" fillId="0" borderId="0" xfId="0" applyNumberFormat="1"/>
    <xf numFmtId="49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49" fontId="13" fillId="0" borderId="0" xfId="0" applyNumberFormat="1" applyFont="1" applyAlignment="1">
      <alignment wrapText="1"/>
    </xf>
    <xf numFmtId="10" fontId="3" fillId="0" borderId="0" xfId="3" applyNumberFormat="1" applyFont="1"/>
    <xf numFmtId="49" fontId="13" fillId="0" borderId="0" xfId="0" applyNumberFormat="1" applyFont="1"/>
    <xf numFmtId="10" fontId="14" fillId="0" borderId="0" xfId="3" applyNumberFormat="1" applyFont="1"/>
    <xf numFmtId="49" fontId="3" fillId="0" borderId="0" xfId="0" applyNumberFormat="1" applyFont="1" applyAlignment="1">
      <alignment wrapText="1"/>
    </xf>
    <xf numFmtId="10" fontId="14" fillId="0" borderId="0" xfId="3" applyNumberFormat="1" applyFont="1" applyFill="1"/>
    <xf numFmtId="10" fontId="3" fillId="0" borderId="0" xfId="3" applyNumberFormat="1" applyFont="1" applyFill="1"/>
    <xf numFmtId="0" fontId="11" fillId="0" borderId="0" xfId="0" applyFont="1"/>
    <xf numFmtId="164" fontId="11" fillId="0" borderId="0" xfId="0" applyNumberFormat="1" applyFont="1"/>
    <xf numFmtId="49" fontId="3" fillId="0" borderId="1" xfId="0" applyNumberFormat="1" applyFont="1" applyBorder="1"/>
    <xf numFmtId="164" fontId="3" fillId="0" borderId="1" xfId="0" applyNumberFormat="1" applyFont="1" applyBorder="1"/>
    <xf numFmtId="0" fontId="3" fillId="0" borderId="1" xfId="0" applyFont="1" applyBorder="1"/>
  </cellXfs>
  <cellStyles count="4">
    <cellStyle name="Normale" xfId="0" builtinId="0"/>
    <cellStyle name="Normale 2 2" xfId="1" xr:uid="{F76D113E-7ECA-4621-B278-2675C41673B2}"/>
    <cellStyle name="Normale 6" xfId="2" xr:uid="{F3821DBD-6E10-4822-9474-58AFCCA9459F}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710FF-5002-46B5-BB2C-EAAB056261D9}">
  <sheetPr>
    <tabColor rgb="FFFFC000"/>
  </sheetPr>
  <dimension ref="A1:E72"/>
  <sheetViews>
    <sheetView tabSelected="1" workbookViewId="0">
      <selection activeCell="L6" sqref="L6"/>
    </sheetView>
  </sheetViews>
  <sheetFormatPr defaultRowHeight="15" x14ac:dyDescent="0.25"/>
  <cols>
    <col min="1" max="1" width="9.28515625" customWidth="1"/>
    <col min="2" max="2" width="2.85546875" customWidth="1"/>
    <col min="3" max="3" width="54.5703125" customWidth="1"/>
    <col min="4" max="5" width="13.42578125" style="26" customWidth="1"/>
  </cols>
  <sheetData>
    <row r="1" spans="1:5" ht="30" x14ac:dyDescent="0.25">
      <c r="A1" s="17" t="s">
        <v>0</v>
      </c>
      <c r="B1" s="1"/>
      <c r="C1" s="17" t="s">
        <v>40</v>
      </c>
      <c r="D1" s="19" t="s">
        <v>1</v>
      </c>
      <c r="E1" s="19" t="s">
        <v>38</v>
      </c>
    </row>
    <row r="2" spans="1:5" x14ac:dyDescent="0.25">
      <c r="C2" s="2"/>
      <c r="D2" s="20"/>
      <c r="E2" s="20"/>
    </row>
    <row r="3" spans="1:5" x14ac:dyDescent="0.25">
      <c r="A3" s="3">
        <v>1110100</v>
      </c>
      <c r="B3" s="3"/>
      <c r="C3" s="3" t="s">
        <v>2</v>
      </c>
      <c r="D3" s="21">
        <f>SUM(D4)</f>
        <v>0</v>
      </c>
      <c r="E3" s="21">
        <f>SUM(E4)</f>
        <v>80000</v>
      </c>
    </row>
    <row r="4" spans="1:5" x14ac:dyDescent="0.25">
      <c r="A4" s="3"/>
      <c r="B4" s="3"/>
      <c r="C4" s="4" t="s">
        <v>39</v>
      </c>
      <c r="D4" s="22"/>
      <c r="E4" s="22">
        <v>80000</v>
      </c>
    </row>
    <row r="5" spans="1:5" x14ac:dyDescent="0.25">
      <c r="A5" s="3"/>
      <c r="B5" s="3"/>
      <c r="C5" s="4"/>
      <c r="D5" s="22"/>
      <c r="E5" s="23"/>
    </row>
    <row r="6" spans="1:5" x14ac:dyDescent="0.25">
      <c r="A6" s="3">
        <v>1110103</v>
      </c>
      <c r="B6" s="3"/>
      <c r="C6" s="3" t="s">
        <v>3</v>
      </c>
      <c r="D6" s="21">
        <f>SUM(D7)</f>
        <v>0</v>
      </c>
      <c r="E6" s="21">
        <v>0</v>
      </c>
    </row>
    <row r="7" spans="1:5" x14ac:dyDescent="0.25">
      <c r="A7" s="3"/>
      <c r="B7" s="3"/>
      <c r="C7" s="6"/>
      <c r="D7" s="24"/>
      <c r="E7" s="24"/>
    </row>
    <row r="8" spans="1:5" x14ac:dyDescent="0.25">
      <c r="A8" s="3">
        <v>1110104</v>
      </c>
      <c r="B8" s="3"/>
      <c r="C8" s="3" t="s">
        <v>4</v>
      </c>
      <c r="D8" s="21">
        <f>SUM(D9)</f>
        <v>40000</v>
      </c>
      <c r="E8" s="21">
        <f>SUM(E9:E9)</f>
        <v>20000</v>
      </c>
    </row>
    <row r="9" spans="1:5" x14ac:dyDescent="0.25">
      <c r="A9" s="7"/>
      <c r="B9" s="3"/>
      <c r="C9" s="4" t="s">
        <v>5</v>
      </c>
      <c r="D9" s="22">
        <v>40000</v>
      </c>
      <c r="E9" s="22">
        <v>20000</v>
      </c>
    </row>
    <row r="10" spans="1:5" x14ac:dyDescent="0.25">
      <c r="A10" s="8"/>
      <c r="B10" s="8"/>
      <c r="C10" s="9"/>
      <c r="D10" s="25"/>
      <c r="E10" s="22"/>
    </row>
    <row r="11" spans="1:5" x14ac:dyDescent="0.25">
      <c r="A11" s="3">
        <v>1110109</v>
      </c>
      <c r="B11" s="3"/>
      <c r="C11" s="3" t="s">
        <v>6</v>
      </c>
      <c r="D11" s="21">
        <f>SUM(D12)</f>
        <v>300500</v>
      </c>
      <c r="E11" s="21">
        <f>SUM(E12)</f>
        <v>250000</v>
      </c>
    </row>
    <row r="12" spans="1:5" x14ac:dyDescent="0.25">
      <c r="A12" s="10"/>
      <c r="B12" s="3"/>
      <c r="C12" s="4" t="s">
        <v>6</v>
      </c>
      <c r="D12" s="22">
        <v>300500</v>
      </c>
      <c r="E12" s="22">
        <v>250000</v>
      </c>
    </row>
    <row r="13" spans="1:5" x14ac:dyDescent="0.25">
      <c r="A13" s="3"/>
      <c r="B13" s="3"/>
      <c r="C13" s="5"/>
      <c r="D13" s="22"/>
      <c r="E13" s="22"/>
    </row>
    <row r="14" spans="1:5" x14ac:dyDescent="0.25">
      <c r="A14" s="3">
        <v>1110115</v>
      </c>
      <c r="B14" s="3"/>
      <c r="C14" s="3" t="s">
        <v>7</v>
      </c>
      <c r="D14" s="21">
        <f>SUM(D15)</f>
        <v>25000</v>
      </c>
      <c r="E14" s="21">
        <f>SUM(E16:E16)</f>
        <v>300000</v>
      </c>
    </row>
    <row r="15" spans="1:5" x14ac:dyDescent="0.25">
      <c r="A15" s="10"/>
      <c r="B15" s="3"/>
      <c r="C15" s="4" t="s">
        <v>8</v>
      </c>
      <c r="D15" s="22">
        <v>25000</v>
      </c>
    </row>
    <row r="16" spans="1:5" x14ac:dyDescent="0.25">
      <c r="A16" s="10"/>
      <c r="B16" s="3"/>
      <c r="C16" s="4" t="s">
        <v>41</v>
      </c>
      <c r="D16" s="22"/>
      <c r="E16" s="22">
        <v>300000</v>
      </c>
    </row>
    <row r="17" spans="1:5" x14ac:dyDescent="0.25">
      <c r="A17" s="11"/>
      <c r="B17" s="3"/>
      <c r="C17" s="4"/>
      <c r="D17" s="22"/>
      <c r="E17" s="22"/>
    </row>
    <row r="18" spans="1:5" x14ac:dyDescent="0.25">
      <c r="A18" s="3">
        <v>1110118</v>
      </c>
      <c r="B18" s="3"/>
      <c r="C18" s="3" t="s">
        <v>9</v>
      </c>
      <c r="D18" s="21">
        <f>SUM(D19)</f>
        <v>212000</v>
      </c>
      <c r="E18" s="21">
        <f>SUM(E19)</f>
        <v>200000</v>
      </c>
    </row>
    <row r="19" spans="1:5" x14ac:dyDescent="0.25">
      <c r="A19" s="10"/>
      <c r="B19" s="3"/>
      <c r="C19" s="4" t="s">
        <v>9</v>
      </c>
      <c r="D19" s="22">
        <v>212000</v>
      </c>
      <c r="E19" s="22">
        <v>200000</v>
      </c>
    </row>
    <row r="20" spans="1:5" x14ac:dyDescent="0.25">
      <c r="A20" s="3"/>
      <c r="B20" s="3"/>
      <c r="C20" s="6"/>
      <c r="D20" s="22"/>
      <c r="E20" s="22"/>
    </row>
    <row r="21" spans="1:5" x14ac:dyDescent="0.25">
      <c r="A21" s="3">
        <v>1110121</v>
      </c>
      <c r="B21" s="3"/>
      <c r="C21" s="3" t="s">
        <v>10</v>
      </c>
      <c r="D21" s="21">
        <f>SUM(D22:D25)</f>
        <v>10000</v>
      </c>
      <c r="E21" s="21">
        <f>SUM(E22:E24)</f>
        <v>10000</v>
      </c>
    </row>
    <row r="22" spans="1:5" x14ac:dyDescent="0.25">
      <c r="A22" s="10"/>
      <c r="B22" s="3"/>
      <c r="C22" s="4" t="s">
        <v>11</v>
      </c>
      <c r="D22" s="22">
        <v>1000</v>
      </c>
      <c r="E22" s="22">
        <v>1000</v>
      </c>
    </row>
    <row r="23" spans="1:5" x14ac:dyDescent="0.25">
      <c r="A23" s="10"/>
      <c r="B23" s="3"/>
      <c r="C23" s="4" t="s">
        <v>12</v>
      </c>
      <c r="D23" s="22">
        <v>5000</v>
      </c>
      <c r="E23" s="22">
        <v>5000</v>
      </c>
    </row>
    <row r="24" spans="1:5" x14ac:dyDescent="0.25">
      <c r="A24" s="10"/>
      <c r="B24" s="3"/>
      <c r="C24" s="4" t="s">
        <v>13</v>
      </c>
      <c r="D24" s="22">
        <v>4000</v>
      </c>
      <c r="E24" s="22">
        <v>4000</v>
      </c>
    </row>
    <row r="25" spans="1:5" x14ac:dyDescent="0.25">
      <c r="A25" s="3"/>
      <c r="B25" s="3"/>
      <c r="C25" s="6"/>
      <c r="D25" s="22"/>
      <c r="E25" s="22"/>
    </row>
    <row r="26" spans="1:5" x14ac:dyDescent="0.25">
      <c r="A26" s="3">
        <v>1110124</v>
      </c>
      <c r="B26" s="3"/>
      <c r="C26" s="3" t="s">
        <v>14</v>
      </c>
      <c r="D26" s="21">
        <f>SUM(D27:D29)</f>
        <v>47000</v>
      </c>
      <c r="E26" s="21">
        <f>SUM(E27:E28)</f>
        <v>47000</v>
      </c>
    </row>
    <row r="27" spans="1:5" x14ac:dyDescent="0.25">
      <c r="A27" s="10"/>
      <c r="B27" s="3"/>
      <c r="C27" s="12" t="s">
        <v>14</v>
      </c>
      <c r="D27" s="22">
        <v>35000</v>
      </c>
      <c r="E27" s="22">
        <v>35000</v>
      </c>
    </row>
    <row r="28" spans="1:5" x14ac:dyDescent="0.25">
      <c r="A28" s="10"/>
      <c r="B28" s="3"/>
      <c r="C28" s="4" t="s">
        <v>15</v>
      </c>
      <c r="D28" s="22">
        <v>12000</v>
      </c>
      <c r="E28" s="22">
        <v>12000</v>
      </c>
    </row>
    <row r="29" spans="1:5" x14ac:dyDescent="0.25">
      <c r="A29" s="11"/>
      <c r="B29" s="3"/>
      <c r="C29" s="4"/>
      <c r="D29" s="22"/>
      <c r="E29" s="22"/>
    </row>
    <row r="30" spans="1:5" x14ac:dyDescent="0.25">
      <c r="A30" s="3">
        <v>1110127</v>
      </c>
      <c r="B30" s="3"/>
      <c r="C30" s="3" t="s">
        <v>16</v>
      </c>
      <c r="D30" s="21">
        <f>SUM(D31:D32)</f>
        <v>2140920</v>
      </c>
      <c r="E30" s="21">
        <f>SUM(E31:E32)</f>
        <v>2150000</v>
      </c>
    </row>
    <row r="31" spans="1:5" x14ac:dyDescent="0.25">
      <c r="A31" s="11"/>
      <c r="B31" s="3"/>
      <c r="C31" s="4" t="s">
        <v>17</v>
      </c>
      <c r="D31" s="22">
        <v>646824.34</v>
      </c>
      <c r="E31" s="22">
        <v>650000</v>
      </c>
    </row>
    <row r="32" spans="1:5" x14ac:dyDescent="0.25">
      <c r="A32" s="11"/>
      <c r="B32" s="3"/>
      <c r="C32" s="4" t="s">
        <v>18</v>
      </c>
      <c r="D32" s="22">
        <v>1494095.66</v>
      </c>
      <c r="E32" s="22">
        <v>1500000</v>
      </c>
    </row>
    <row r="33" spans="1:5" x14ac:dyDescent="0.25">
      <c r="A33" s="11"/>
      <c r="B33" s="3"/>
      <c r="C33" s="4"/>
      <c r="D33" s="22"/>
      <c r="E33" s="22"/>
    </row>
    <row r="34" spans="1:5" x14ac:dyDescent="0.25">
      <c r="A34" s="3">
        <v>1110130</v>
      </c>
      <c r="B34" s="3"/>
      <c r="C34" s="3" t="s">
        <v>19</v>
      </c>
      <c r="D34" s="21">
        <f>SUM(D35:D36)</f>
        <v>63000</v>
      </c>
      <c r="E34" s="21">
        <f>SUM(E35:E40)</f>
        <v>128500</v>
      </c>
    </row>
    <row r="35" spans="1:5" x14ac:dyDescent="0.25">
      <c r="A35" s="10"/>
      <c r="B35" s="3"/>
      <c r="C35" s="4" t="s">
        <v>20</v>
      </c>
      <c r="D35" s="22">
        <v>29000</v>
      </c>
      <c r="E35" s="22">
        <v>29500</v>
      </c>
    </row>
    <row r="36" spans="1:5" x14ac:dyDescent="0.25">
      <c r="A36" s="10"/>
      <c r="B36" s="3"/>
      <c r="C36" s="4" t="s">
        <v>21</v>
      </c>
      <c r="D36" s="22">
        <v>34000</v>
      </c>
      <c r="E36" s="22">
        <v>34000</v>
      </c>
    </row>
    <row r="37" spans="1:5" x14ac:dyDescent="0.25">
      <c r="A37" s="10"/>
      <c r="B37" s="3"/>
      <c r="C37" s="4" t="s">
        <v>43</v>
      </c>
      <c r="D37" s="22"/>
      <c r="E37" s="22">
        <v>5000</v>
      </c>
    </row>
    <row r="38" spans="1:5" x14ac:dyDescent="0.25">
      <c r="A38" s="10"/>
      <c r="B38" s="3"/>
      <c r="C38" s="4" t="s">
        <v>44</v>
      </c>
      <c r="D38" s="22"/>
      <c r="E38" s="22">
        <v>5000</v>
      </c>
    </row>
    <row r="39" spans="1:5" x14ac:dyDescent="0.25">
      <c r="A39" s="10"/>
      <c r="B39" s="3"/>
      <c r="C39" s="4" t="s">
        <v>45</v>
      </c>
      <c r="D39" s="22"/>
      <c r="E39" s="22">
        <v>5000</v>
      </c>
    </row>
    <row r="40" spans="1:5" x14ac:dyDescent="0.25">
      <c r="A40" s="10"/>
      <c r="B40" s="3"/>
      <c r="C40" s="4" t="s">
        <v>42</v>
      </c>
      <c r="D40" s="22"/>
      <c r="E40" s="22">
        <v>50000</v>
      </c>
    </row>
    <row r="41" spans="1:5" x14ac:dyDescent="0.25">
      <c r="A41" s="3"/>
      <c r="B41" s="3"/>
      <c r="C41" s="11" t="s">
        <v>22</v>
      </c>
      <c r="D41" s="27">
        <f>D34+D30+D26+D21+D18+D14+D11+D8+D6+D3</f>
        <v>2838420</v>
      </c>
      <c r="E41" s="27">
        <f>E34+E30+E26+E21+E18+E14+E11+E8+E6+E3</f>
        <v>3185500</v>
      </c>
    </row>
    <row r="42" spans="1:5" x14ac:dyDescent="0.25">
      <c r="A42" s="13"/>
      <c r="B42" s="13"/>
      <c r="C42" s="14"/>
      <c r="D42" s="28"/>
      <c r="E42" s="28"/>
    </row>
    <row r="43" spans="1:5" x14ac:dyDescent="0.25">
      <c r="A43" s="3">
        <v>1110200</v>
      </c>
      <c r="B43" s="3"/>
      <c r="C43" s="3" t="s">
        <v>23</v>
      </c>
      <c r="D43" s="21">
        <f>SUM(D44:D48)</f>
        <v>33000</v>
      </c>
      <c r="E43" s="21">
        <f>SUM(E44:E53)</f>
        <v>58330</v>
      </c>
    </row>
    <row r="44" spans="1:5" x14ac:dyDescent="0.25">
      <c r="A44" s="10"/>
      <c r="B44" s="3"/>
      <c r="C44" s="4" t="s">
        <v>24</v>
      </c>
      <c r="D44" s="22">
        <v>25000</v>
      </c>
      <c r="E44" s="22">
        <v>25000</v>
      </c>
    </row>
    <row r="45" spans="1:5" x14ac:dyDescent="0.25">
      <c r="A45" s="10"/>
      <c r="B45" s="3"/>
      <c r="C45" s="4" t="s">
        <v>25</v>
      </c>
      <c r="D45" s="22">
        <v>5000</v>
      </c>
      <c r="E45" s="22"/>
    </row>
    <row r="46" spans="1:5" x14ac:dyDescent="0.25">
      <c r="A46" s="10"/>
      <c r="B46" s="3"/>
      <c r="C46" s="4" t="s">
        <v>21</v>
      </c>
      <c r="D46" s="22">
        <v>3000</v>
      </c>
      <c r="E46" s="22">
        <v>3000</v>
      </c>
    </row>
    <row r="47" spans="1:5" x14ac:dyDescent="0.25">
      <c r="A47" s="10"/>
      <c r="B47" s="3"/>
      <c r="C47" s="4" t="s">
        <v>46</v>
      </c>
      <c r="D47" s="22"/>
      <c r="E47" s="22">
        <v>6000</v>
      </c>
    </row>
    <row r="48" spans="1:5" x14ac:dyDescent="0.25">
      <c r="A48" s="3"/>
      <c r="B48" s="3"/>
      <c r="C48" s="4" t="s">
        <v>47</v>
      </c>
      <c r="D48" s="22"/>
      <c r="E48" s="22">
        <v>10000</v>
      </c>
    </row>
    <row r="49" spans="1:5" x14ac:dyDescent="0.25">
      <c r="A49" s="3"/>
      <c r="B49" s="3"/>
      <c r="C49" s="4" t="s">
        <v>48</v>
      </c>
      <c r="D49" s="22"/>
      <c r="E49" s="22">
        <v>2440</v>
      </c>
    </row>
    <row r="50" spans="1:5" x14ac:dyDescent="0.25">
      <c r="A50" s="3"/>
      <c r="B50" s="3"/>
      <c r="C50" s="4" t="s">
        <v>49</v>
      </c>
      <c r="D50" s="22"/>
      <c r="E50" s="22">
        <v>8890</v>
      </c>
    </row>
    <row r="51" spans="1:5" x14ac:dyDescent="0.25">
      <c r="A51" s="3"/>
      <c r="B51" s="3"/>
      <c r="C51" s="4" t="s">
        <v>50</v>
      </c>
      <c r="D51" s="22"/>
      <c r="E51" s="22">
        <v>3000</v>
      </c>
    </row>
    <row r="52" spans="1:5" x14ac:dyDescent="0.25">
      <c r="A52" s="3"/>
      <c r="B52" s="3"/>
      <c r="C52" s="12"/>
      <c r="D52" s="22"/>
      <c r="E52" s="22"/>
    </row>
    <row r="53" spans="1:5" x14ac:dyDescent="0.25">
      <c r="A53" s="3">
        <v>1110203</v>
      </c>
      <c r="B53" s="3"/>
      <c r="C53" s="3" t="s">
        <v>26</v>
      </c>
      <c r="D53" s="21">
        <f>SUM(D54)</f>
        <v>0</v>
      </c>
      <c r="E53" s="21">
        <v>0</v>
      </c>
    </row>
    <row r="54" spans="1:5" x14ac:dyDescent="0.25">
      <c r="A54" s="3"/>
      <c r="B54" s="3"/>
      <c r="C54" s="15"/>
      <c r="D54" s="22"/>
      <c r="E54" s="22"/>
    </row>
    <row r="55" spans="1:5" x14ac:dyDescent="0.25">
      <c r="A55" s="3">
        <v>1110206</v>
      </c>
      <c r="B55" s="3"/>
      <c r="C55" s="3" t="s">
        <v>27</v>
      </c>
      <c r="D55" s="21">
        <f>SUM(D56)</f>
        <v>0</v>
      </c>
      <c r="E55" s="21">
        <v>0</v>
      </c>
    </row>
    <row r="56" spans="1:5" x14ac:dyDescent="0.25">
      <c r="A56" s="3"/>
      <c r="B56" s="3"/>
      <c r="C56" s="15"/>
      <c r="D56" s="22"/>
      <c r="E56" s="22"/>
    </row>
    <row r="57" spans="1:5" x14ac:dyDescent="0.25">
      <c r="A57" s="3">
        <v>1110218</v>
      </c>
      <c r="B57" s="3"/>
      <c r="C57" s="3" t="s">
        <v>28</v>
      </c>
      <c r="D57" s="21">
        <f>SUM(D58:D59)</f>
        <v>25000</v>
      </c>
      <c r="E57" s="21">
        <v>0</v>
      </c>
    </row>
    <row r="58" spans="1:5" x14ac:dyDescent="0.25">
      <c r="A58" s="10"/>
      <c r="B58" s="3"/>
      <c r="C58" s="4" t="s">
        <v>29</v>
      </c>
      <c r="D58" s="22">
        <v>25000</v>
      </c>
      <c r="E58" s="22"/>
    </row>
    <row r="59" spans="1:5" x14ac:dyDescent="0.25">
      <c r="A59" s="3"/>
      <c r="B59" s="3"/>
      <c r="C59" s="15"/>
      <c r="D59" s="22"/>
      <c r="E59" s="22"/>
    </row>
    <row r="60" spans="1:5" x14ac:dyDescent="0.25">
      <c r="A60" s="3">
        <v>1110219</v>
      </c>
      <c r="B60" s="3"/>
      <c r="C60" s="3" t="s">
        <v>30</v>
      </c>
      <c r="D60" s="21">
        <f>SUM(D61:D63)</f>
        <v>81000</v>
      </c>
      <c r="E60" s="21">
        <f>SUM(E61:E64)</f>
        <v>113000</v>
      </c>
    </row>
    <row r="61" spans="1:5" x14ac:dyDescent="0.25">
      <c r="A61" s="10"/>
      <c r="B61" s="3"/>
      <c r="C61" s="4" t="s">
        <v>31</v>
      </c>
      <c r="D61" s="22">
        <v>35000</v>
      </c>
      <c r="E61" s="22">
        <v>35000</v>
      </c>
    </row>
    <row r="62" spans="1:5" x14ac:dyDescent="0.25">
      <c r="A62" s="10"/>
      <c r="B62" s="3"/>
      <c r="C62" s="4" t="s">
        <v>32</v>
      </c>
      <c r="D62" s="22">
        <v>46000</v>
      </c>
      <c r="E62" s="22">
        <v>23000</v>
      </c>
    </row>
    <row r="63" spans="1:5" x14ac:dyDescent="0.25">
      <c r="A63" s="3"/>
      <c r="B63" s="3"/>
      <c r="C63" s="4" t="s">
        <v>51</v>
      </c>
      <c r="D63" s="22"/>
      <c r="E63" s="22">
        <v>55000</v>
      </c>
    </row>
    <row r="64" spans="1:5" x14ac:dyDescent="0.25">
      <c r="A64" s="3"/>
      <c r="B64" s="3"/>
      <c r="C64" s="4"/>
      <c r="D64" s="22"/>
      <c r="E64" s="22"/>
    </row>
    <row r="65" spans="1:5" x14ac:dyDescent="0.25">
      <c r="A65" s="3">
        <v>1110224</v>
      </c>
      <c r="B65" s="3"/>
      <c r="C65" s="3" t="s">
        <v>33</v>
      </c>
      <c r="D65" s="21">
        <f>SUM(D66:D66)</f>
        <v>70000</v>
      </c>
      <c r="E65" s="21">
        <f>SUM(E66:E66)</f>
        <v>70000</v>
      </c>
    </row>
    <row r="66" spans="1:5" x14ac:dyDescent="0.25">
      <c r="A66" s="10"/>
      <c r="B66" s="3"/>
      <c r="C66" s="18" t="s">
        <v>34</v>
      </c>
      <c r="D66" s="29">
        <v>70000</v>
      </c>
      <c r="E66" s="22">
        <f>20000+50000</f>
        <v>70000</v>
      </c>
    </row>
    <row r="67" spans="1:5" x14ac:dyDescent="0.25">
      <c r="A67" s="3"/>
      <c r="B67" s="3"/>
      <c r="C67" s="11" t="s">
        <v>35</v>
      </c>
      <c r="D67" s="27">
        <f>D65+D60+D55+D53+D43+D57</f>
        <v>209000</v>
      </c>
      <c r="E67" s="27">
        <f>E65+E60+E57+E55+E43</f>
        <v>241330</v>
      </c>
    </row>
    <row r="68" spans="1:5" x14ac:dyDescent="0.25">
      <c r="A68" s="13"/>
      <c r="B68" s="13"/>
      <c r="C68" s="14"/>
      <c r="D68" s="28"/>
      <c r="E68" s="22"/>
    </row>
    <row r="69" spans="1:5" x14ac:dyDescent="0.25">
      <c r="A69" s="3">
        <v>1110306</v>
      </c>
      <c r="B69" s="3"/>
      <c r="C69" s="3" t="s">
        <v>36</v>
      </c>
      <c r="D69" s="27">
        <v>0</v>
      </c>
      <c r="E69" s="27">
        <v>0</v>
      </c>
    </row>
    <row r="70" spans="1:5" x14ac:dyDescent="0.25">
      <c r="A70" s="16"/>
      <c r="B70" s="16"/>
      <c r="C70" s="4"/>
      <c r="D70" s="22"/>
    </row>
    <row r="71" spans="1:5" ht="15.75" thickBot="1" x14ac:dyDescent="0.3">
      <c r="A71" s="16"/>
      <c r="B71" s="16"/>
      <c r="C71" s="11" t="s">
        <v>37</v>
      </c>
      <c r="D71" s="30">
        <f>D69+D67+D41</f>
        <v>3047420</v>
      </c>
      <c r="E71" s="30">
        <f>E69+E67+E41</f>
        <v>3426830</v>
      </c>
    </row>
    <row r="72" spans="1:5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90" firstPageNumber="33" orientation="portrait" useFirstPageNumber="1" r:id="rId1"/>
  <headerFooter>
    <oddHeader>&amp;CPiano degli Investimenti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D80E9-3C06-40BC-8721-E1F346ACE504}">
  <dimension ref="A1:E170"/>
  <sheetViews>
    <sheetView workbookViewId="0">
      <selection activeCell="B6" sqref="B6"/>
    </sheetView>
  </sheetViews>
  <sheetFormatPr defaultRowHeight="15" x14ac:dyDescent="0.25"/>
  <cols>
    <col min="1" max="1" width="59.7109375" customWidth="1"/>
    <col min="2" max="3" width="12.7109375" style="34" customWidth="1"/>
    <col min="4" max="4" width="12.85546875" style="34" customWidth="1"/>
    <col min="5" max="5" width="9.28515625" customWidth="1"/>
  </cols>
  <sheetData>
    <row r="1" spans="1:5" ht="30" x14ac:dyDescent="0.25">
      <c r="A1" s="31" t="s">
        <v>52</v>
      </c>
      <c r="B1" s="32" t="s">
        <v>53</v>
      </c>
      <c r="C1" s="32" t="s">
        <v>54</v>
      </c>
      <c r="D1" s="32" t="s">
        <v>55</v>
      </c>
      <c r="E1" s="32" t="s">
        <v>56</v>
      </c>
    </row>
    <row r="2" spans="1:5" x14ac:dyDescent="0.25">
      <c r="A2" s="33" t="s">
        <v>57</v>
      </c>
    </row>
    <row r="3" spans="1:5" x14ac:dyDescent="0.25">
      <c r="A3" s="33" t="s">
        <v>57</v>
      </c>
    </row>
    <row r="4" spans="1:5" x14ac:dyDescent="0.25">
      <c r="A4" s="35" t="s">
        <v>58</v>
      </c>
      <c r="B4" s="36"/>
      <c r="C4" s="36"/>
      <c r="D4" s="36"/>
      <c r="E4" s="37"/>
    </row>
    <row r="5" spans="1:5" x14ac:dyDescent="0.25">
      <c r="A5" s="33" t="s">
        <v>57</v>
      </c>
    </row>
    <row r="6" spans="1:5" x14ac:dyDescent="0.25">
      <c r="A6" s="35" t="s">
        <v>59</v>
      </c>
      <c r="B6" s="36"/>
      <c r="C6" s="36"/>
      <c r="D6" s="36"/>
      <c r="E6" s="37"/>
    </row>
    <row r="7" spans="1:5" x14ac:dyDescent="0.25">
      <c r="A7" s="33" t="s">
        <v>57</v>
      </c>
    </row>
    <row r="8" spans="1:5" ht="30" x14ac:dyDescent="0.25">
      <c r="A8" s="38" t="s">
        <v>60</v>
      </c>
      <c r="B8" s="36"/>
      <c r="C8" s="36"/>
      <c r="D8" s="36"/>
      <c r="E8" s="37"/>
    </row>
    <row r="9" spans="1:5" hidden="1" x14ac:dyDescent="0.25">
      <c r="A9" s="33" t="s">
        <v>57</v>
      </c>
    </row>
    <row r="10" spans="1:5" hidden="1" x14ac:dyDescent="0.25">
      <c r="A10" s="35" t="s">
        <v>61</v>
      </c>
      <c r="B10" s="36"/>
      <c r="C10" s="36"/>
      <c r="D10" s="36"/>
      <c r="E10" s="37"/>
    </row>
    <row r="11" spans="1:5" hidden="1" x14ac:dyDescent="0.25">
      <c r="A11" s="33" t="s">
        <v>62</v>
      </c>
      <c r="B11" s="34">
        <v>23286371</v>
      </c>
      <c r="C11" s="34">
        <v>23035793</v>
      </c>
      <c r="D11" s="34">
        <v>250578</v>
      </c>
      <c r="E11">
        <v>1382232.25</v>
      </c>
    </row>
    <row r="12" spans="1:5" hidden="1" x14ac:dyDescent="0.25">
      <c r="A12" s="33" t="s">
        <v>63</v>
      </c>
      <c r="E12">
        <v>12031045.35</v>
      </c>
    </row>
    <row r="13" spans="1:5" hidden="1" x14ac:dyDescent="0.25">
      <c r="A13" s="33" t="s">
        <v>64</v>
      </c>
      <c r="E13">
        <v>403807.65</v>
      </c>
    </row>
    <row r="14" spans="1:5" hidden="1" x14ac:dyDescent="0.25">
      <c r="A14" s="35" t="s">
        <v>65</v>
      </c>
      <c r="B14" s="36">
        <v>23286371</v>
      </c>
      <c r="C14" s="36">
        <v>23035793</v>
      </c>
      <c r="D14" s="36">
        <v>250578</v>
      </c>
      <c r="E14" s="37">
        <v>13817085.25</v>
      </c>
    </row>
    <row r="15" spans="1:5" hidden="1" x14ac:dyDescent="0.25">
      <c r="A15" s="33" t="s">
        <v>57</v>
      </c>
    </row>
    <row r="16" spans="1:5" hidden="1" x14ac:dyDescent="0.25">
      <c r="A16" s="35" t="s">
        <v>66</v>
      </c>
      <c r="B16" s="36"/>
      <c r="C16" s="36"/>
      <c r="D16" s="36"/>
      <c r="E16" s="37"/>
    </row>
    <row r="17" spans="1:5" hidden="1" x14ac:dyDescent="0.25">
      <c r="A17" s="33" t="s">
        <v>67</v>
      </c>
      <c r="E17">
        <v>6222757.5300000003</v>
      </c>
    </row>
    <row r="18" spans="1:5" hidden="1" x14ac:dyDescent="0.25">
      <c r="A18" s="33" t="s">
        <v>68</v>
      </c>
      <c r="B18" s="34">
        <v>1263936</v>
      </c>
      <c r="C18" s="34">
        <v>1334924</v>
      </c>
      <c r="D18" s="34">
        <v>-70988</v>
      </c>
    </row>
    <row r="19" spans="1:5" hidden="1" x14ac:dyDescent="0.25">
      <c r="A19" s="35" t="s">
        <v>69</v>
      </c>
      <c r="B19" s="36">
        <v>1263936</v>
      </c>
      <c r="C19" s="36">
        <v>1334924</v>
      </c>
      <c r="D19" s="36">
        <v>-70988</v>
      </c>
      <c r="E19" s="37">
        <v>6222757.5300000003</v>
      </c>
    </row>
    <row r="20" spans="1:5" hidden="1" x14ac:dyDescent="0.25">
      <c r="A20" s="33" t="s">
        <v>57</v>
      </c>
    </row>
    <row r="21" spans="1:5" hidden="1" x14ac:dyDescent="0.25">
      <c r="A21" s="35" t="s">
        <v>70</v>
      </c>
      <c r="B21" s="36"/>
      <c r="C21" s="36"/>
      <c r="D21" s="36"/>
      <c r="E21" s="37"/>
    </row>
    <row r="22" spans="1:5" hidden="1" x14ac:dyDescent="0.25">
      <c r="A22" s="33" t="s">
        <v>71</v>
      </c>
      <c r="E22">
        <v>843080.15</v>
      </c>
    </row>
    <row r="23" spans="1:5" hidden="1" x14ac:dyDescent="0.25">
      <c r="A23" s="33" t="s">
        <v>72</v>
      </c>
      <c r="E23">
        <v>2126550.42</v>
      </c>
    </row>
    <row r="24" spans="1:5" hidden="1" x14ac:dyDescent="0.25">
      <c r="A24" s="33" t="s">
        <v>73</v>
      </c>
      <c r="E24">
        <v>46339.69</v>
      </c>
    </row>
    <row r="25" spans="1:5" hidden="1" x14ac:dyDescent="0.25">
      <c r="A25" s="33" t="s">
        <v>74</v>
      </c>
    </row>
    <row r="26" spans="1:5" hidden="1" x14ac:dyDescent="0.25">
      <c r="A26" s="35" t="s">
        <v>75</v>
      </c>
      <c r="B26" s="36"/>
      <c r="C26" s="36"/>
      <c r="D26" s="36"/>
      <c r="E26" s="37">
        <v>3015970.26</v>
      </c>
    </row>
    <row r="27" spans="1:5" hidden="1" x14ac:dyDescent="0.25">
      <c r="A27" s="33" t="s">
        <v>57</v>
      </c>
    </row>
    <row r="28" spans="1:5" hidden="1" x14ac:dyDescent="0.25">
      <c r="A28" s="35" t="s">
        <v>76</v>
      </c>
      <c r="B28" s="36"/>
      <c r="C28" s="36"/>
      <c r="D28" s="36"/>
      <c r="E28" s="37"/>
    </row>
    <row r="29" spans="1:5" hidden="1" x14ac:dyDescent="0.25">
      <c r="A29" s="33" t="s">
        <v>77</v>
      </c>
    </row>
    <row r="30" spans="1:5" hidden="1" x14ac:dyDescent="0.25">
      <c r="A30" s="33" t="s">
        <v>78</v>
      </c>
    </row>
    <row r="31" spans="1:5" hidden="1" x14ac:dyDescent="0.25">
      <c r="A31" s="33" t="s">
        <v>79</v>
      </c>
    </row>
    <row r="32" spans="1:5" hidden="1" x14ac:dyDescent="0.25">
      <c r="A32" s="33" t="s">
        <v>80</v>
      </c>
    </row>
    <row r="33" spans="1:5" hidden="1" x14ac:dyDescent="0.25">
      <c r="A33" s="35" t="s">
        <v>81</v>
      </c>
      <c r="B33" s="36"/>
      <c r="C33" s="36"/>
      <c r="D33" s="36"/>
      <c r="E33" s="37"/>
    </row>
    <row r="34" spans="1:5" hidden="1" x14ac:dyDescent="0.25">
      <c r="A34" s="35" t="s">
        <v>82</v>
      </c>
      <c r="B34" s="36">
        <v>24550307</v>
      </c>
      <c r="C34" s="36">
        <v>24370717</v>
      </c>
      <c r="D34" s="36">
        <v>179590</v>
      </c>
      <c r="E34" s="37">
        <v>23055813.039999999</v>
      </c>
    </row>
    <row r="35" spans="1:5" hidden="1" x14ac:dyDescent="0.25">
      <c r="A35" s="33" t="s">
        <v>57</v>
      </c>
    </row>
    <row r="36" spans="1:5" hidden="1" x14ac:dyDescent="0.25">
      <c r="A36" s="35" t="s">
        <v>83</v>
      </c>
      <c r="B36" s="36"/>
      <c r="C36" s="36"/>
      <c r="D36" s="36"/>
      <c r="E36" s="37"/>
    </row>
    <row r="37" spans="1:5" hidden="1" x14ac:dyDescent="0.25">
      <c r="A37" s="33" t="s">
        <v>84</v>
      </c>
    </row>
    <row r="38" spans="1:5" hidden="1" x14ac:dyDescent="0.25">
      <c r="A38" s="33" t="s">
        <v>85</v>
      </c>
    </row>
    <row r="39" spans="1:5" hidden="1" x14ac:dyDescent="0.25">
      <c r="A39" s="33" t="s">
        <v>86</v>
      </c>
    </row>
    <row r="40" spans="1:5" hidden="1" x14ac:dyDescent="0.25">
      <c r="A40" s="33" t="s">
        <v>87</v>
      </c>
    </row>
    <row r="41" spans="1:5" hidden="1" x14ac:dyDescent="0.25">
      <c r="A41" s="33" t="s">
        <v>88</v>
      </c>
    </row>
    <row r="42" spans="1:5" hidden="1" x14ac:dyDescent="0.25">
      <c r="A42" s="33" t="s">
        <v>89</v>
      </c>
    </row>
    <row r="43" spans="1:5" hidden="1" x14ac:dyDescent="0.25">
      <c r="A43" s="33" t="s">
        <v>90</v>
      </c>
    </row>
    <row r="44" spans="1:5" hidden="1" x14ac:dyDescent="0.25">
      <c r="A44" s="35" t="s">
        <v>91</v>
      </c>
      <c r="B44" s="36"/>
      <c r="C44" s="36"/>
      <c r="D44" s="36"/>
      <c r="E44" s="37"/>
    </row>
    <row r="45" spans="1:5" hidden="1" x14ac:dyDescent="0.25">
      <c r="A45" s="35" t="s">
        <v>92</v>
      </c>
      <c r="B45" s="36"/>
      <c r="C45" s="36"/>
      <c r="D45" s="36"/>
      <c r="E45" s="37"/>
    </row>
    <row r="46" spans="1:5" hidden="1" x14ac:dyDescent="0.25">
      <c r="A46" s="33" t="s">
        <v>57</v>
      </c>
    </row>
    <row r="47" spans="1:5" hidden="1" x14ac:dyDescent="0.25">
      <c r="A47" s="35" t="s">
        <v>93</v>
      </c>
      <c r="B47" s="36"/>
      <c r="C47" s="36"/>
      <c r="D47" s="36"/>
      <c r="E47" s="37"/>
    </row>
    <row r="48" spans="1:5" x14ac:dyDescent="0.25">
      <c r="A48" s="35" t="s">
        <v>94</v>
      </c>
      <c r="B48" s="36">
        <v>24550307</v>
      </c>
      <c r="C48" s="36">
        <v>24370717</v>
      </c>
      <c r="D48" s="36">
        <v>179590</v>
      </c>
      <c r="E48" s="39">
        <f>D48/C48</f>
        <v>7.3690897153333651E-3</v>
      </c>
    </row>
    <row r="49" spans="1:5" x14ac:dyDescent="0.25">
      <c r="A49" s="33" t="s">
        <v>57</v>
      </c>
    </row>
    <row r="50" spans="1:5" x14ac:dyDescent="0.25">
      <c r="A50" s="40" t="s">
        <v>95</v>
      </c>
      <c r="B50" s="36"/>
      <c r="C50" s="36"/>
      <c r="D50" s="36"/>
      <c r="E50" s="37"/>
    </row>
    <row r="51" spans="1:5" x14ac:dyDescent="0.25">
      <c r="A51" s="35" t="s">
        <v>95</v>
      </c>
      <c r="B51" s="36">
        <v>710997</v>
      </c>
      <c r="C51" s="36">
        <v>694640</v>
      </c>
      <c r="D51" s="36">
        <v>16357</v>
      </c>
      <c r="E51" s="39">
        <f>D51/C51</f>
        <v>2.35474490383508E-2</v>
      </c>
    </row>
    <row r="52" spans="1:5" x14ac:dyDescent="0.25">
      <c r="A52" s="33" t="s">
        <v>57</v>
      </c>
    </row>
    <row r="53" spans="1:5" x14ac:dyDescent="0.25">
      <c r="A53" s="40" t="s">
        <v>96</v>
      </c>
      <c r="B53" s="36"/>
      <c r="C53" s="36"/>
      <c r="D53" s="36"/>
      <c r="E53" s="37"/>
    </row>
    <row r="54" spans="1:5" x14ac:dyDescent="0.25">
      <c r="A54" s="35" t="s">
        <v>97</v>
      </c>
      <c r="B54" s="36">
        <v>108200</v>
      </c>
      <c r="C54" s="36">
        <v>108200</v>
      </c>
      <c r="D54" s="36"/>
      <c r="E54" s="39">
        <f>D54/C54</f>
        <v>0</v>
      </c>
    </row>
    <row r="55" spans="1:5" x14ac:dyDescent="0.25">
      <c r="A55" s="33" t="s">
        <v>57</v>
      </c>
    </row>
    <row r="56" spans="1:5" x14ac:dyDescent="0.25">
      <c r="A56" s="40" t="s">
        <v>98</v>
      </c>
      <c r="B56" s="36"/>
      <c r="C56" s="36"/>
      <c r="D56" s="36"/>
      <c r="E56" s="37"/>
    </row>
    <row r="57" spans="1:5" x14ac:dyDescent="0.25">
      <c r="A57" s="33" t="s">
        <v>99</v>
      </c>
      <c r="B57" s="34">
        <v>78924</v>
      </c>
      <c r="C57" s="34">
        <v>78691</v>
      </c>
      <c r="D57" s="34">
        <v>233</v>
      </c>
      <c r="E57" s="41">
        <f t="shared" ref="E57:E64" si="0">D57/C57</f>
        <v>2.9609485201611365E-3</v>
      </c>
    </row>
    <row r="58" spans="1:5" x14ac:dyDescent="0.25">
      <c r="A58" s="33" t="s">
        <v>100</v>
      </c>
      <c r="B58" s="34">
        <v>543950</v>
      </c>
      <c r="C58" s="34">
        <v>543950</v>
      </c>
      <c r="E58" s="41">
        <f t="shared" si="0"/>
        <v>0</v>
      </c>
    </row>
    <row r="59" spans="1:5" x14ac:dyDescent="0.25">
      <c r="A59" s="33" t="s">
        <v>101</v>
      </c>
      <c r="B59" s="34">
        <v>2500</v>
      </c>
      <c r="D59" s="34">
        <v>2500</v>
      </c>
      <c r="E59" s="41">
        <v>1</v>
      </c>
    </row>
    <row r="60" spans="1:5" x14ac:dyDescent="0.25">
      <c r="A60" s="33" t="s">
        <v>102</v>
      </c>
      <c r="B60" s="34">
        <v>10000</v>
      </c>
      <c r="C60" s="34">
        <v>7000</v>
      </c>
      <c r="D60" s="34">
        <v>3000</v>
      </c>
      <c r="E60" s="41">
        <f t="shared" si="0"/>
        <v>0.42857142857142855</v>
      </c>
    </row>
    <row r="61" spans="1:5" x14ac:dyDescent="0.25">
      <c r="A61" s="33" t="s">
        <v>103</v>
      </c>
      <c r="B61" s="34">
        <v>93380</v>
      </c>
      <c r="C61" s="34">
        <v>93379</v>
      </c>
      <c r="D61" s="34">
        <v>1</v>
      </c>
      <c r="E61" s="41">
        <f t="shared" si="0"/>
        <v>1.0709045931097999E-5</v>
      </c>
    </row>
    <row r="62" spans="1:5" x14ac:dyDescent="0.25">
      <c r="A62" s="33" t="s">
        <v>104</v>
      </c>
      <c r="B62" s="34">
        <v>411130</v>
      </c>
      <c r="C62" s="34">
        <v>471670</v>
      </c>
      <c r="D62" s="34">
        <v>-60540</v>
      </c>
      <c r="E62" s="41">
        <f t="shared" si="0"/>
        <v>-0.12835244980600843</v>
      </c>
    </row>
    <row r="63" spans="1:5" x14ac:dyDescent="0.25">
      <c r="A63" s="33" t="s">
        <v>105</v>
      </c>
      <c r="B63" s="34">
        <v>127961</v>
      </c>
      <c r="C63" s="34">
        <v>126422</v>
      </c>
      <c r="D63" s="34">
        <v>1539</v>
      </c>
      <c r="E63" s="41">
        <f t="shared" si="0"/>
        <v>1.2173514103557924E-2</v>
      </c>
    </row>
    <row r="64" spans="1:5" x14ac:dyDescent="0.25">
      <c r="A64" s="35" t="s">
        <v>106</v>
      </c>
      <c r="B64" s="36">
        <v>1267845</v>
      </c>
      <c r="C64" s="36">
        <v>1321112</v>
      </c>
      <c r="D64" s="36">
        <v>-53267</v>
      </c>
      <c r="E64" s="39">
        <f t="shared" si="0"/>
        <v>-4.0319821483719778E-2</v>
      </c>
    </row>
    <row r="65" spans="1:5" x14ac:dyDescent="0.25">
      <c r="A65" s="33" t="s">
        <v>57</v>
      </c>
    </row>
    <row r="66" spans="1:5" x14ac:dyDescent="0.25">
      <c r="A66" s="40" t="s">
        <v>107</v>
      </c>
      <c r="B66" s="36"/>
      <c r="C66" s="36"/>
      <c r="D66" s="36"/>
      <c r="E66" s="37"/>
    </row>
    <row r="67" spans="1:5" x14ac:dyDescent="0.25">
      <c r="A67" s="35" t="s">
        <v>107</v>
      </c>
      <c r="B67" s="36">
        <v>1162527</v>
      </c>
      <c r="C67" s="36">
        <v>782400</v>
      </c>
      <c r="D67" s="36">
        <v>380127</v>
      </c>
      <c r="E67" s="39">
        <f t="shared" ref="E67" si="1">D67/C67</f>
        <v>0.48584739263803683</v>
      </c>
    </row>
    <row r="68" spans="1:5" x14ac:dyDescent="0.25">
      <c r="A68" s="33" t="s">
        <v>57</v>
      </c>
    </row>
    <row r="69" spans="1:5" x14ac:dyDescent="0.25">
      <c r="A69" s="35" t="s">
        <v>108</v>
      </c>
      <c r="B69" s="36">
        <v>27799876</v>
      </c>
      <c r="C69" s="36">
        <v>27277069</v>
      </c>
      <c r="D69" s="36">
        <v>522807</v>
      </c>
      <c r="E69" s="39">
        <f t="shared" ref="E69" si="2">D69/C69</f>
        <v>1.9166538750919317E-2</v>
      </c>
    </row>
    <row r="70" spans="1:5" x14ac:dyDescent="0.25">
      <c r="A70" s="33" t="s">
        <v>57</v>
      </c>
    </row>
    <row r="71" spans="1:5" ht="30" x14ac:dyDescent="0.25">
      <c r="A71" s="42" t="s">
        <v>109</v>
      </c>
      <c r="B71" s="36"/>
      <c r="C71" s="36"/>
      <c r="D71" s="36"/>
      <c r="E71" s="37"/>
    </row>
    <row r="72" spans="1:5" ht="30" x14ac:dyDescent="0.25">
      <c r="A72" s="42" t="s">
        <v>110</v>
      </c>
      <c r="B72" s="36"/>
      <c r="C72" s="36"/>
      <c r="D72" s="36"/>
      <c r="E72" s="37"/>
    </row>
    <row r="73" spans="1:5" x14ac:dyDescent="0.25">
      <c r="A73" s="40" t="s">
        <v>111</v>
      </c>
      <c r="B73" s="36"/>
      <c r="C73" s="36"/>
      <c r="D73" s="36"/>
      <c r="E73" s="37"/>
    </row>
    <row r="74" spans="1:5" x14ac:dyDescent="0.25">
      <c r="A74" s="33" t="s">
        <v>112</v>
      </c>
      <c r="B74" s="34">
        <v>10577479</v>
      </c>
      <c r="C74" s="34">
        <v>163500</v>
      </c>
      <c r="D74" s="34">
        <v>10413979</v>
      </c>
      <c r="E74" s="43">
        <f t="shared" ref="E74" si="3">D74/C74</f>
        <v>63.694061162079514</v>
      </c>
    </row>
    <row r="75" spans="1:5" x14ac:dyDescent="0.25">
      <c r="A75" s="33" t="s">
        <v>113</v>
      </c>
    </row>
    <row r="76" spans="1:5" x14ac:dyDescent="0.25">
      <c r="A76" s="35" t="s">
        <v>114</v>
      </c>
      <c r="B76" s="36">
        <v>10577479</v>
      </c>
      <c r="C76" s="36">
        <v>163500</v>
      </c>
      <c r="D76" s="36">
        <v>10413979</v>
      </c>
      <c r="E76" s="44">
        <f t="shared" ref="E76" si="4">D76/C76</f>
        <v>63.694061162079514</v>
      </c>
    </row>
    <row r="77" spans="1:5" x14ac:dyDescent="0.25">
      <c r="A77" s="33" t="s">
        <v>57</v>
      </c>
    </row>
    <row r="78" spans="1:5" x14ac:dyDescent="0.25">
      <c r="A78" s="33" t="s">
        <v>115</v>
      </c>
    </row>
    <row r="79" spans="1:5" x14ac:dyDescent="0.25">
      <c r="A79" s="35" t="s">
        <v>115</v>
      </c>
      <c r="B79" s="36">
        <v>38377355</v>
      </c>
      <c r="C79" s="36">
        <v>27440569</v>
      </c>
      <c r="D79" s="36">
        <v>10936786</v>
      </c>
      <c r="E79" s="39">
        <f t="shared" ref="E79" si="5">D79/C79</f>
        <v>0.3985626537117361</v>
      </c>
    </row>
    <row r="80" spans="1:5" x14ac:dyDescent="0.25">
      <c r="A80" s="33" t="s">
        <v>57</v>
      </c>
    </row>
    <row r="81" spans="1:5" x14ac:dyDescent="0.25">
      <c r="A81" s="35" t="s">
        <v>116</v>
      </c>
      <c r="B81" s="36"/>
      <c r="C81" s="36"/>
      <c r="D81" s="36"/>
      <c r="E81" s="37"/>
    </row>
    <row r="82" spans="1:5" x14ac:dyDescent="0.25">
      <c r="A82" s="33" t="s">
        <v>57</v>
      </c>
    </row>
    <row r="83" spans="1:5" x14ac:dyDescent="0.25">
      <c r="A83" s="40" t="s">
        <v>117</v>
      </c>
      <c r="B83" s="36"/>
      <c r="C83" s="36"/>
      <c r="D83" s="36"/>
      <c r="E83" s="37"/>
    </row>
    <row r="84" spans="1:5" x14ac:dyDescent="0.25">
      <c r="A84" s="33" t="s">
        <v>118</v>
      </c>
      <c r="B84" s="34">
        <v>6148724</v>
      </c>
      <c r="C84" s="34">
        <v>6144511</v>
      </c>
      <c r="D84" s="34">
        <v>4213</v>
      </c>
      <c r="E84" s="41">
        <f t="shared" ref="E84:E89" si="6">D84/C84</f>
        <v>6.8565260929632967E-4</v>
      </c>
    </row>
    <row r="85" spans="1:5" x14ac:dyDescent="0.25">
      <c r="A85" s="33" t="s">
        <v>119</v>
      </c>
      <c r="B85" s="34">
        <v>577852</v>
      </c>
      <c r="C85" s="34">
        <v>678534</v>
      </c>
      <c r="D85" s="34">
        <v>-100682</v>
      </c>
      <c r="E85" s="41">
        <f t="shared" si="6"/>
        <v>-0.1483816581040891</v>
      </c>
    </row>
    <row r="86" spans="1:5" x14ac:dyDescent="0.25">
      <c r="A86" s="33" t="s">
        <v>120</v>
      </c>
      <c r="B86" s="34">
        <v>4176294</v>
      </c>
      <c r="C86" s="34">
        <v>4187372</v>
      </c>
      <c r="D86" s="34">
        <v>-11078</v>
      </c>
      <c r="E86" s="41">
        <f t="shared" si="6"/>
        <v>-2.6455734049900511E-3</v>
      </c>
    </row>
    <row r="87" spans="1:5" x14ac:dyDescent="0.25">
      <c r="A87" s="33" t="s">
        <v>121</v>
      </c>
      <c r="B87" s="34">
        <v>38708</v>
      </c>
      <c r="C87" s="34">
        <v>50795</v>
      </c>
      <c r="D87" s="34">
        <v>-12087</v>
      </c>
      <c r="E87" s="41">
        <f t="shared" si="6"/>
        <v>-0.23795649178068706</v>
      </c>
    </row>
    <row r="88" spans="1:5" x14ac:dyDescent="0.25">
      <c r="A88" s="33" t="s">
        <v>122</v>
      </c>
      <c r="E88" s="39"/>
    </row>
    <row r="89" spans="1:5" x14ac:dyDescent="0.25">
      <c r="A89" s="35" t="s">
        <v>123</v>
      </c>
      <c r="B89" s="36">
        <v>10941578</v>
      </c>
      <c r="C89" s="36">
        <v>11061212</v>
      </c>
      <c r="D89" s="36">
        <v>-119634</v>
      </c>
      <c r="E89" s="39">
        <f t="shared" si="6"/>
        <v>-1.0815632138684261E-2</v>
      </c>
    </row>
    <row r="90" spans="1:5" x14ac:dyDescent="0.25">
      <c r="A90" s="33" t="s">
        <v>57</v>
      </c>
    </row>
    <row r="91" spans="1:5" x14ac:dyDescent="0.25">
      <c r="A91" s="40" t="s">
        <v>124</v>
      </c>
      <c r="B91" s="36"/>
      <c r="C91" s="36"/>
      <c r="D91" s="36"/>
      <c r="E91" s="37"/>
    </row>
    <row r="92" spans="1:5" x14ac:dyDescent="0.25">
      <c r="A92" s="33" t="s">
        <v>125</v>
      </c>
      <c r="B92" s="34">
        <v>3564273</v>
      </c>
      <c r="C92" s="34">
        <v>3522773</v>
      </c>
      <c r="D92" s="34">
        <v>41500</v>
      </c>
      <c r="E92" s="41">
        <f t="shared" ref="E92:E103" si="7">D92/C92</f>
        <v>1.1780492242900693E-2</v>
      </c>
    </row>
    <row r="93" spans="1:5" x14ac:dyDescent="0.25">
      <c r="A93" s="33" t="s">
        <v>126</v>
      </c>
      <c r="B93" s="34">
        <v>113300</v>
      </c>
      <c r="C93" s="34">
        <v>113300</v>
      </c>
      <c r="E93" s="41">
        <f t="shared" si="7"/>
        <v>0</v>
      </c>
    </row>
    <row r="94" spans="1:5" x14ac:dyDescent="0.25">
      <c r="A94" s="33" t="s">
        <v>127</v>
      </c>
      <c r="B94" s="34">
        <v>150461</v>
      </c>
      <c r="C94" s="34">
        <v>156657</v>
      </c>
      <c r="D94" s="34">
        <v>-6196</v>
      </c>
      <c r="E94" s="41">
        <f t="shared" si="7"/>
        <v>-3.9551376574299267E-2</v>
      </c>
    </row>
    <row r="95" spans="1:5" x14ac:dyDescent="0.25">
      <c r="A95" s="33" t="s">
        <v>128</v>
      </c>
      <c r="B95" s="34">
        <v>838136</v>
      </c>
      <c r="C95" s="34">
        <v>800077</v>
      </c>
      <c r="D95" s="34">
        <v>38059</v>
      </c>
      <c r="E95" s="41">
        <f t="shared" si="7"/>
        <v>4.7569171467246277E-2</v>
      </c>
    </row>
    <row r="96" spans="1:5" x14ac:dyDescent="0.25">
      <c r="A96" s="33" t="s">
        <v>129</v>
      </c>
      <c r="B96" s="34">
        <v>160000</v>
      </c>
      <c r="C96" s="34">
        <v>136000</v>
      </c>
      <c r="D96" s="34">
        <v>24000</v>
      </c>
      <c r="E96" s="41">
        <f t="shared" si="7"/>
        <v>0.17647058823529413</v>
      </c>
    </row>
    <row r="97" spans="1:5" x14ac:dyDescent="0.25">
      <c r="A97" s="33" t="s">
        <v>130</v>
      </c>
      <c r="B97" s="34">
        <v>32338</v>
      </c>
      <c r="C97" s="34">
        <v>32338</v>
      </c>
      <c r="E97" s="41">
        <f t="shared" si="7"/>
        <v>0</v>
      </c>
    </row>
    <row r="98" spans="1:5" x14ac:dyDescent="0.25">
      <c r="A98" s="33" t="s">
        <v>131</v>
      </c>
      <c r="B98" s="34">
        <v>2500000</v>
      </c>
      <c r="C98" s="34">
        <v>2755000</v>
      </c>
      <c r="D98" s="34">
        <v>-255000</v>
      </c>
      <c r="E98" s="41">
        <f t="shared" si="7"/>
        <v>-9.2558983666061703E-2</v>
      </c>
    </row>
    <row r="99" spans="1:5" x14ac:dyDescent="0.25">
      <c r="A99" s="33" t="s">
        <v>132</v>
      </c>
      <c r="B99" s="34">
        <v>1389244</v>
      </c>
      <c r="C99" s="34">
        <v>1275091</v>
      </c>
      <c r="D99" s="34">
        <v>114153</v>
      </c>
      <c r="E99" s="41">
        <f t="shared" si="7"/>
        <v>8.9525375051662984E-2</v>
      </c>
    </row>
    <row r="100" spans="1:5" x14ac:dyDescent="0.25">
      <c r="A100" s="33" t="s">
        <v>133</v>
      </c>
      <c r="B100" s="34">
        <v>42067</v>
      </c>
      <c r="C100" s="34">
        <v>42067</v>
      </c>
      <c r="E100" s="41">
        <f t="shared" si="7"/>
        <v>0</v>
      </c>
    </row>
    <row r="101" spans="1:5" x14ac:dyDescent="0.25">
      <c r="A101" s="33" t="s">
        <v>134</v>
      </c>
      <c r="E101" s="41"/>
    </row>
    <row r="102" spans="1:5" x14ac:dyDescent="0.25">
      <c r="A102" s="33" t="s">
        <v>135</v>
      </c>
      <c r="B102" s="34">
        <v>601798</v>
      </c>
      <c r="C102" s="34">
        <v>616671</v>
      </c>
      <c r="D102" s="34">
        <v>-14873</v>
      </c>
      <c r="E102" s="41">
        <f t="shared" si="7"/>
        <v>-2.41182088990726E-2</v>
      </c>
    </row>
    <row r="103" spans="1:5" x14ac:dyDescent="0.25">
      <c r="A103" s="33" t="s">
        <v>136</v>
      </c>
      <c r="B103" s="34">
        <v>129379</v>
      </c>
      <c r="C103" s="34">
        <v>112983</v>
      </c>
      <c r="D103" s="34">
        <v>16396</v>
      </c>
      <c r="E103" s="41">
        <f t="shared" si="7"/>
        <v>0.1451191772213519</v>
      </c>
    </row>
    <row r="104" spans="1:5" x14ac:dyDescent="0.25">
      <c r="A104" s="33" t="s">
        <v>137</v>
      </c>
    </row>
    <row r="105" spans="1:5" x14ac:dyDescent="0.25">
      <c r="A105" s="35" t="s">
        <v>138</v>
      </c>
      <c r="B105" s="36">
        <v>9520996</v>
      </c>
      <c r="C105" s="36">
        <v>9562957</v>
      </c>
      <c r="D105" s="36">
        <v>-41961</v>
      </c>
      <c r="E105" s="39">
        <f t="shared" ref="E105" si="8">D105/C105</f>
        <v>-4.3878687313976209E-3</v>
      </c>
    </row>
    <row r="106" spans="1:5" x14ac:dyDescent="0.25">
      <c r="A106" s="33" t="s">
        <v>57</v>
      </c>
    </row>
    <row r="107" spans="1:5" x14ac:dyDescent="0.25">
      <c r="A107" s="40" t="s">
        <v>139</v>
      </c>
      <c r="B107" s="36"/>
      <c r="C107" s="36"/>
      <c r="D107" s="36"/>
      <c r="E107" s="37"/>
    </row>
    <row r="108" spans="1:5" x14ac:dyDescent="0.25">
      <c r="A108" s="33" t="s">
        <v>140</v>
      </c>
      <c r="B108" s="34">
        <v>483998</v>
      </c>
      <c r="C108" s="34">
        <v>477744</v>
      </c>
      <c r="D108" s="34">
        <v>6254</v>
      </c>
      <c r="E108" s="41">
        <f t="shared" ref="E108:E117" si="9">D108/C108</f>
        <v>1.3090692923406679E-2</v>
      </c>
    </row>
    <row r="109" spans="1:5" x14ac:dyDescent="0.25">
      <c r="A109" s="33" t="s">
        <v>141</v>
      </c>
      <c r="B109" s="34">
        <v>112513</v>
      </c>
      <c r="C109" s="34">
        <v>112513</v>
      </c>
      <c r="E109" s="41">
        <f t="shared" si="9"/>
        <v>0</v>
      </c>
    </row>
    <row r="110" spans="1:5" x14ac:dyDescent="0.25">
      <c r="A110" s="33" t="s">
        <v>142</v>
      </c>
      <c r="B110" s="34">
        <v>136055</v>
      </c>
      <c r="C110" s="34">
        <v>135800</v>
      </c>
      <c r="D110" s="34">
        <v>255</v>
      </c>
      <c r="E110" s="41">
        <f t="shared" si="9"/>
        <v>1.8777614138438881E-3</v>
      </c>
    </row>
    <row r="111" spans="1:5" x14ac:dyDescent="0.25">
      <c r="A111" s="33" t="s">
        <v>143</v>
      </c>
      <c r="B111" s="34">
        <v>85570</v>
      </c>
      <c r="C111" s="34">
        <v>70070</v>
      </c>
      <c r="D111" s="34">
        <v>15500</v>
      </c>
      <c r="E111" s="41">
        <f t="shared" si="9"/>
        <v>0.22120736406450692</v>
      </c>
    </row>
    <row r="112" spans="1:5" x14ac:dyDescent="0.25">
      <c r="A112" s="33" t="s">
        <v>144</v>
      </c>
      <c r="B112" s="34">
        <v>213000</v>
      </c>
      <c r="C112" s="34">
        <v>213000</v>
      </c>
      <c r="E112" s="41">
        <f t="shared" si="9"/>
        <v>0</v>
      </c>
    </row>
    <row r="113" spans="1:5" x14ac:dyDescent="0.25">
      <c r="A113" s="33" t="s">
        <v>145</v>
      </c>
      <c r="B113" s="34">
        <v>358404</v>
      </c>
      <c r="C113" s="34">
        <v>320551</v>
      </c>
      <c r="D113" s="34">
        <v>37853</v>
      </c>
      <c r="E113" s="41">
        <f t="shared" si="9"/>
        <v>0.11808729344160523</v>
      </c>
    </row>
    <row r="114" spans="1:5" x14ac:dyDescent="0.25">
      <c r="A114" s="33" t="s">
        <v>146</v>
      </c>
      <c r="B114" s="34">
        <v>96430</v>
      </c>
      <c r="C114" s="34">
        <v>96430</v>
      </c>
      <c r="E114" s="41">
        <f t="shared" si="9"/>
        <v>0</v>
      </c>
    </row>
    <row r="115" spans="1:5" x14ac:dyDescent="0.25">
      <c r="A115" s="33" t="s">
        <v>147</v>
      </c>
      <c r="B115" s="34">
        <v>949700</v>
      </c>
      <c r="C115" s="34">
        <v>923220</v>
      </c>
      <c r="D115" s="34">
        <v>26480</v>
      </c>
      <c r="E115" s="41">
        <f t="shared" si="9"/>
        <v>2.8682220922423691E-2</v>
      </c>
    </row>
    <row r="116" spans="1:5" x14ac:dyDescent="0.25">
      <c r="A116" s="33" t="s">
        <v>148</v>
      </c>
      <c r="B116" s="34">
        <v>13300</v>
      </c>
      <c r="C116" s="34">
        <v>13235</v>
      </c>
      <c r="D116" s="34">
        <v>65</v>
      </c>
      <c r="E116" s="41">
        <f t="shared" si="9"/>
        <v>4.9112202493388742E-3</v>
      </c>
    </row>
    <row r="117" spans="1:5" x14ac:dyDescent="0.25">
      <c r="A117" s="35" t="s">
        <v>149</v>
      </c>
      <c r="B117" s="36">
        <v>2448970</v>
      </c>
      <c r="C117" s="36">
        <v>2362563</v>
      </c>
      <c r="D117" s="36">
        <v>86407</v>
      </c>
      <c r="E117" s="39">
        <f t="shared" si="9"/>
        <v>3.6573416243291711E-2</v>
      </c>
    </row>
    <row r="118" spans="1:5" x14ac:dyDescent="0.25">
      <c r="A118" s="35"/>
      <c r="B118" s="36"/>
      <c r="C118" s="36"/>
      <c r="D118" s="36"/>
      <c r="E118" s="39"/>
    </row>
    <row r="119" spans="1:5" x14ac:dyDescent="0.25">
      <c r="A119" s="40" t="s">
        <v>150</v>
      </c>
      <c r="B119" s="36">
        <v>141483</v>
      </c>
      <c r="C119" s="36">
        <v>145029</v>
      </c>
      <c r="D119" s="36">
        <f>B119-C119</f>
        <v>-3546</v>
      </c>
      <c r="E119" s="39">
        <f>D119/C119</f>
        <v>-2.4450282357321638E-2</v>
      </c>
    </row>
    <row r="120" spans="1:5" x14ac:dyDescent="0.25">
      <c r="A120" s="33" t="s">
        <v>57</v>
      </c>
      <c r="B120" s="36"/>
      <c r="C120" s="36"/>
      <c r="D120" s="36"/>
    </row>
    <row r="121" spans="1:5" x14ac:dyDescent="0.25">
      <c r="A121" s="40" t="s">
        <v>151</v>
      </c>
      <c r="E121" s="37"/>
    </row>
    <row r="122" spans="1:5" x14ac:dyDescent="0.25">
      <c r="A122" s="35" t="s">
        <v>151</v>
      </c>
      <c r="B122" s="36">
        <v>300000</v>
      </c>
      <c r="C122" s="36">
        <v>352687</v>
      </c>
      <c r="D122" s="36">
        <f>B122-C122</f>
        <v>-52687</v>
      </c>
      <c r="E122" s="39">
        <f t="shared" ref="E122" si="10">D122/C122</f>
        <v>-0.14938741717159976</v>
      </c>
    </row>
    <row r="123" spans="1:5" x14ac:dyDescent="0.25">
      <c r="A123" s="33" t="s">
        <v>57</v>
      </c>
      <c r="B123" s="36"/>
      <c r="C123" s="36"/>
      <c r="D123" s="36"/>
    </row>
    <row r="124" spans="1:5" x14ac:dyDescent="0.25">
      <c r="A124" s="35" t="s">
        <v>152</v>
      </c>
      <c r="B124" s="36">
        <v>23353027</v>
      </c>
      <c r="C124" s="36">
        <v>23484448</v>
      </c>
      <c r="D124" s="36">
        <v>-131421</v>
      </c>
      <c r="E124" s="39">
        <f t="shared" ref="E124" si="11">D124/C124</f>
        <v>-5.5960863972617115E-3</v>
      </c>
    </row>
    <row r="125" spans="1:5" x14ac:dyDescent="0.25">
      <c r="A125" s="33" t="s">
        <v>57</v>
      </c>
      <c r="B125" s="36"/>
      <c r="C125" s="36"/>
      <c r="D125" s="36"/>
      <c r="E125" s="45"/>
    </row>
    <row r="126" spans="1:5" x14ac:dyDescent="0.25">
      <c r="A126" s="35" t="s">
        <v>153</v>
      </c>
      <c r="B126" s="46"/>
      <c r="C126" s="46"/>
      <c r="D126" s="46"/>
      <c r="E126" s="37"/>
    </row>
    <row r="127" spans="1:5" x14ac:dyDescent="0.25">
      <c r="A127" s="33" t="s">
        <v>57</v>
      </c>
      <c r="B127" s="36"/>
      <c r="C127" s="36"/>
      <c r="D127" s="36"/>
    </row>
    <row r="128" spans="1:5" x14ac:dyDescent="0.25">
      <c r="A128" s="40" t="s">
        <v>154</v>
      </c>
      <c r="E128" s="37"/>
    </row>
    <row r="129" spans="1:5" x14ac:dyDescent="0.25">
      <c r="A129" s="33" t="s">
        <v>57</v>
      </c>
      <c r="B129" s="36"/>
      <c r="C129" s="36"/>
      <c r="D129" s="36"/>
    </row>
    <row r="130" spans="1:5" x14ac:dyDescent="0.25">
      <c r="A130" s="33" t="s">
        <v>155</v>
      </c>
      <c r="B130" s="34">
        <v>3915967</v>
      </c>
      <c r="C130" s="34">
        <v>2910357</v>
      </c>
      <c r="D130" s="34">
        <v>1005610</v>
      </c>
      <c r="E130" s="41">
        <f t="shared" ref="E130" si="12">D130/C130</f>
        <v>0.34552805721085078</v>
      </c>
    </row>
    <row r="131" spans="1:5" x14ac:dyDescent="0.25">
      <c r="A131" s="33" t="s">
        <v>156</v>
      </c>
    </row>
    <row r="132" spans="1:5" x14ac:dyDescent="0.25">
      <c r="A132" s="33" t="s">
        <v>157</v>
      </c>
      <c r="B132" s="34">
        <v>42500</v>
      </c>
      <c r="C132" s="34">
        <v>42500</v>
      </c>
      <c r="E132" s="41">
        <f t="shared" ref="E132:E133" si="13">D132/C132</f>
        <v>0</v>
      </c>
    </row>
    <row r="133" spans="1:5" x14ac:dyDescent="0.25">
      <c r="A133" s="35" t="s">
        <v>158</v>
      </c>
      <c r="B133" s="36">
        <v>3958467</v>
      </c>
      <c r="C133" s="36">
        <v>2952857</v>
      </c>
      <c r="D133" s="36">
        <v>1005610</v>
      </c>
      <c r="E133" s="39">
        <f t="shared" si="13"/>
        <v>0.34055492697411355</v>
      </c>
    </row>
    <row r="134" spans="1:5" x14ac:dyDescent="0.25">
      <c r="A134" s="33" t="s">
        <v>57</v>
      </c>
      <c r="B134" s="36"/>
      <c r="C134" s="36"/>
      <c r="D134" s="36"/>
    </row>
    <row r="135" spans="1:5" x14ac:dyDescent="0.25">
      <c r="A135" s="40" t="s">
        <v>159</v>
      </c>
      <c r="E135" s="37"/>
    </row>
    <row r="136" spans="1:5" x14ac:dyDescent="0.25">
      <c r="A136" s="33" t="s">
        <v>57</v>
      </c>
      <c r="B136" s="36"/>
      <c r="C136" s="36"/>
      <c r="D136" s="36"/>
    </row>
    <row r="137" spans="1:5" x14ac:dyDescent="0.25">
      <c r="A137" s="33" t="s">
        <v>155</v>
      </c>
      <c r="B137" s="34">
        <v>9680226</v>
      </c>
      <c r="C137" s="34">
        <v>132500</v>
      </c>
      <c r="D137" s="34">
        <v>9547726</v>
      </c>
      <c r="E137" s="43">
        <f t="shared" ref="E137" si="14">D137/C137</f>
        <v>72.058309433962265</v>
      </c>
    </row>
    <row r="138" spans="1:5" x14ac:dyDescent="0.25">
      <c r="A138" s="33" t="s">
        <v>156</v>
      </c>
      <c r="B138" s="34">
        <v>142076</v>
      </c>
      <c r="D138" s="34">
        <v>142076</v>
      </c>
      <c r="E138" s="43">
        <v>1</v>
      </c>
    </row>
    <row r="139" spans="1:5" x14ac:dyDescent="0.25">
      <c r="A139" s="33" t="s">
        <v>157</v>
      </c>
      <c r="B139" s="34">
        <v>386477</v>
      </c>
      <c r="D139" s="34">
        <v>386477</v>
      </c>
      <c r="E139" s="43">
        <v>1</v>
      </c>
    </row>
    <row r="140" spans="1:5" x14ac:dyDescent="0.25">
      <c r="A140" s="35" t="s">
        <v>160</v>
      </c>
      <c r="B140" s="36">
        <v>10208779</v>
      </c>
      <c r="C140" s="36">
        <v>132500</v>
      </c>
      <c r="D140" s="36">
        <v>10076279</v>
      </c>
      <c r="E140" s="44">
        <f t="shared" ref="E140" si="15">D140/C140</f>
        <v>76.047388679245287</v>
      </c>
    </row>
    <row r="141" spans="1:5" x14ac:dyDescent="0.25">
      <c r="A141" s="33" t="s">
        <v>57</v>
      </c>
      <c r="B141" s="36"/>
      <c r="C141" s="36"/>
      <c r="D141" s="36"/>
    </row>
    <row r="142" spans="1:5" x14ac:dyDescent="0.25">
      <c r="A142" s="35" t="s">
        <v>161</v>
      </c>
      <c r="B142" s="36">
        <v>14167246</v>
      </c>
      <c r="C142" s="36">
        <v>3085357</v>
      </c>
      <c r="D142" s="36">
        <v>11081889</v>
      </c>
      <c r="E142" s="39">
        <f t="shared" ref="E142" si="16">D142/C142</f>
        <v>3.5917687969333856</v>
      </c>
    </row>
    <row r="143" spans="1:5" x14ac:dyDescent="0.25">
      <c r="A143" s="33" t="s">
        <v>57</v>
      </c>
      <c r="B143" s="36"/>
      <c r="C143" s="36"/>
      <c r="D143" s="36"/>
    </row>
    <row r="144" spans="1:5" x14ac:dyDescent="0.25">
      <c r="A144" s="35" t="s">
        <v>162</v>
      </c>
      <c r="B144" s="36">
        <v>37520273</v>
      </c>
      <c r="C144" s="36">
        <v>26569805</v>
      </c>
      <c r="D144" s="36">
        <v>10950468</v>
      </c>
      <c r="E144" s="39">
        <f t="shared" ref="E144" si="17">D144/C144</f>
        <v>0.41213956971080518</v>
      </c>
    </row>
    <row r="145" spans="1:5" x14ac:dyDescent="0.25">
      <c r="A145" s="33" t="s">
        <v>57</v>
      </c>
      <c r="B145" s="36"/>
      <c r="C145" s="36"/>
      <c r="D145" s="36"/>
    </row>
    <row r="146" spans="1:5" x14ac:dyDescent="0.25">
      <c r="A146" s="35" t="s">
        <v>163</v>
      </c>
      <c r="B146" s="36">
        <v>857082</v>
      </c>
      <c r="C146" s="36">
        <v>870764</v>
      </c>
      <c r="D146" s="36">
        <v>-13682</v>
      </c>
      <c r="E146" s="39">
        <f t="shared" ref="E146" si="18">D146/C146</f>
        <v>-1.5712638556486028E-2</v>
      </c>
    </row>
    <row r="147" spans="1:5" x14ac:dyDescent="0.25">
      <c r="A147" s="35"/>
      <c r="B147" s="36"/>
      <c r="C147" s="36"/>
      <c r="D147" s="36"/>
      <c r="E147" s="37"/>
    </row>
    <row r="148" spans="1:5" x14ac:dyDescent="0.25">
      <c r="A148" s="35" t="s">
        <v>164</v>
      </c>
      <c r="B148" s="36"/>
      <c r="C148" s="36"/>
      <c r="D148" s="36"/>
      <c r="E148" s="37"/>
    </row>
    <row r="149" spans="1:5" x14ac:dyDescent="0.25">
      <c r="A149" s="33" t="s">
        <v>57</v>
      </c>
      <c r="C149" s="36"/>
      <c r="D149" s="36"/>
    </row>
    <row r="150" spans="1:5" x14ac:dyDescent="0.25">
      <c r="A150" s="40" t="s">
        <v>165</v>
      </c>
      <c r="B150" s="36"/>
      <c r="E150" s="37"/>
    </row>
    <row r="151" spans="1:5" x14ac:dyDescent="0.25">
      <c r="A151" s="33" t="s">
        <v>166</v>
      </c>
      <c r="B151" s="36"/>
      <c r="C151" s="36"/>
      <c r="D151" s="36"/>
    </row>
    <row r="152" spans="1:5" x14ac:dyDescent="0.25">
      <c r="A152" s="33" t="s">
        <v>167</v>
      </c>
      <c r="B152" s="34">
        <v>12580</v>
      </c>
      <c r="C152" s="34">
        <v>12580</v>
      </c>
      <c r="D152" s="36"/>
      <c r="E152" s="41">
        <f t="shared" ref="E152:E153" si="19">D152/C152</f>
        <v>0</v>
      </c>
    </row>
    <row r="153" spans="1:5" x14ac:dyDescent="0.25">
      <c r="A153" s="35" t="s">
        <v>168</v>
      </c>
      <c r="B153" s="36">
        <v>12580</v>
      </c>
      <c r="C153" s="36">
        <v>12580</v>
      </c>
      <c r="E153" s="39">
        <f t="shared" si="19"/>
        <v>0</v>
      </c>
    </row>
    <row r="154" spans="1:5" x14ac:dyDescent="0.25">
      <c r="A154" s="33" t="s">
        <v>57</v>
      </c>
      <c r="B154" s="36"/>
      <c r="C154" s="36"/>
    </row>
    <row r="155" spans="1:5" x14ac:dyDescent="0.25">
      <c r="A155" s="40" t="s">
        <v>169</v>
      </c>
      <c r="B155" s="36"/>
      <c r="C155" s="36"/>
      <c r="D155" s="36"/>
      <c r="E155" s="37"/>
    </row>
    <row r="156" spans="1:5" x14ac:dyDescent="0.25">
      <c r="A156" s="33" t="s">
        <v>170</v>
      </c>
      <c r="B156" s="34">
        <v>70071</v>
      </c>
      <c r="C156" s="34">
        <v>80464</v>
      </c>
      <c r="D156" s="34">
        <v>-10393</v>
      </c>
      <c r="E156" s="41">
        <f t="shared" ref="E156:E158" si="20">D156/C156</f>
        <v>-0.12916335255517997</v>
      </c>
    </row>
    <row r="157" spans="1:5" x14ac:dyDescent="0.25">
      <c r="A157" s="33" t="s">
        <v>171</v>
      </c>
      <c r="B157" s="34">
        <v>10500</v>
      </c>
      <c r="C157" s="34">
        <v>10500</v>
      </c>
      <c r="D157" s="36"/>
      <c r="E157" s="41">
        <f t="shared" si="20"/>
        <v>0</v>
      </c>
    </row>
    <row r="158" spans="1:5" x14ac:dyDescent="0.25">
      <c r="A158" s="35" t="s">
        <v>172</v>
      </c>
      <c r="B158" s="36">
        <v>80571</v>
      </c>
      <c r="C158" s="36">
        <v>90964</v>
      </c>
      <c r="D158" s="36">
        <v>-10393</v>
      </c>
      <c r="E158" s="39">
        <f t="shared" si="20"/>
        <v>-0.11425399058968383</v>
      </c>
    </row>
    <row r="159" spans="1:5" x14ac:dyDescent="0.25">
      <c r="A159" s="33" t="s">
        <v>57</v>
      </c>
    </row>
    <row r="160" spans="1:5" x14ac:dyDescent="0.25">
      <c r="A160" s="35" t="s">
        <v>173</v>
      </c>
      <c r="B160" s="36">
        <v>-67991</v>
      </c>
      <c r="C160" s="36">
        <v>-78384</v>
      </c>
      <c r="D160" s="36">
        <v>10393</v>
      </c>
      <c r="E160" s="39">
        <f t="shared" ref="E160" si="21">D160/C160</f>
        <v>-0.13259083486425802</v>
      </c>
    </row>
    <row r="161" spans="1:5" x14ac:dyDescent="0.25">
      <c r="A161" s="33" t="s">
        <v>57</v>
      </c>
    </row>
    <row r="162" spans="1:5" x14ac:dyDescent="0.25">
      <c r="A162" s="33" t="s">
        <v>57</v>
      </c>
      <c r="B162" s="36"/>
      <c r="C162" s="36"/>
      <c r="D162" s="36"/>
    </row>
    <row r="163" spans="1:5" x14ac:dyDescent="0.25">
      <c r="A163" s="35" t="s">
        <v>174</v>
      </c>
      <c r="E163" s="37"/>
    </row>
    <row r="164" spans="1:5" x14ac:dyDescent="0.25">
      <c r="A164" s="33" t="s">
        <v>175</v>
      </c>
    </row>
    <row r="165" spans="1:5" x14ac:dyDescent="0.25">
      <c r="A165" s="33" t="s">
        <v>176</v>
      </c>
      <c r="B165" s="34">
        <v>789091</v>
      </c>
      <c r="C165" s="34">
        <v>792380</v>
      </c>
      <c r="D165" s="34">
        <v>-3289</v>
      </c>
      <c r="E165" s="41">
        <f t="shared" ref="E165:E166" si="22">D165/C165</f>
        <v>-4.1507862389257681E-3</v>
      </c>
    </row>
    <row r="166" spans="1:5" x14ac:dyDescent="0.25">
      <c r="A166" s="35" t="s">
        <v>177</v>
      </c>
      <c r="B166" s="36">
        <v>-789091</v>
      </c>
      <c r="C166" s="36">
        <v>-792380</v>
      </c>
      <c r="D166" s="36">
        <v>3289</v>
      </c>
      <c r="E166" s="39">
        <f t="shared" si="22"/>
        <v>-4.1507862389257681E-3</v>
      </c>
    </row>
    <row r="167" spans="1:5" x14ac:dyDescent="0.25">
      <c r="A167" s="33" t="s">
        <v>57</v>
      </c>
    </row>
    <row r="168" spans="1:5" x14ac:dyDescent="0.25">
      <c r="A168" s="47" t="s">
        <v>178</v>
      </c>
      <c r="B168" s="48"/>
      <c r="C168" s="48"/>
      <c r="D168" s="48"/>
      <c r="E168" s="49"/>
    </row>
    <row r="169" spans="1:5" x14ac:dyDescent="0.25">
      <c r="A169" s="33" t="s">
        <v>57</v>
      </c>
    </row>
    <row r="170" spans="1:5" x14ac:dyDescent="0.25">
      <c r="B170" s="36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52600-38AE-4F76-9CAF-1B4899EC84BD}">
  <sheetPr>
    <tabColor rgb="FFFFC000"/>
  </sheetPr>
  <dimension ref="A1:E60"/>
  <sheetViews>
    <sheetView topLeftCell="A51" workbookViewId="0">
      <selection activeCell="I57" sqref="I57"/>
    </sheetView>
  </sheetViews>
  <sheetFormatPr defaultRowHeight="15" x14ac:dyDescent="0.25"/>
  <cols>
    <col min="1" max="1" width="9.28515625" customWidth="1"/>
    <col min="2" max="2" width="2.85546875" customWidth="1"/>
    <col min="3" max="3" width="54.5703125" customWidth="1"/>
    <col min="4" max="5" width="13.42578125" style="26" customWidth="1"/>
  </cols>
  <sheetData>
    <row r="1" spans="1:5" ht="30" x14ac:dyDescent="0.25">
      <c r="A1" s="17" t="s">
        <v>0</v>
      </c>
      <c r="B1" s="1"/>
      <c r="C1" s="17" t="s">
        <v>40</v>
      </c>
      <c r="D1" s="19" t="s">
        <v>1</v>
      </c>
      <c r="E1" s="19" t="s">
        <v>38</v>
      </c>
    </row>
    <row r="2" spans="1:5" x14ac:dyDescent="0.25">
      <c r="C2" s="2"/>
      <c r="D2" s="20"/>
      <c r="E2" s="20"/>
    </row>
    <row r="3" spans="1:5" x14ac:dyDescent="0.25">
      <c r="A3" s="3">
        <v>1110100</v>
      </c>
      <c r="B3" s="3"/>
      <c r="C3" s="3" t="s">
        <v>2</v>
      </c>
      <c r="D3" s="21">
        <v>0</v>
      </c>
      <c r="E3" s="21">
        <v>80000</v>
      </c>
    </row>
    <row r="4" spans="1:5" x14ac:dyDescent="0.25">
      <c r="A4" s="3"/>
      <c r="B4" s="3"/>
      <c r="C4" s="4"/>
      <c r="D4" s="22"/>
      <c r="E4" s="23"/>
    </row>
    <row r="5" spans="1:5" x14ac:dyDescent="0.25">
      <c r="A5" s="3">
        <v>1110103</v>
      </c>
      <c r="B5" s="3"/>
      <c r="C5" s="3" t="s">
        <v>3</v>
      </c>
      <c r="D5" s="21">
        <f>SUM(D6)</f>
        <v>0</v>
      </c>
      <c r="E5" s="21">
        <v>0</v>
      </c>
    </row>
    <row r="6" spans="1:5" x14ac:dyDescent="0.25">
      <c r="A6" s="3"/>
      <c r="B6" s="3"/>
      <c r="C6" s="6"/>
      <c r="D6" s="24"/>
      <c r="E6" s="24"/>
    </row>
    <row r="7" spans="1:5" x14ac:dyDescent="0.25">
      <c r="A7" s="3">
        <v>1110104</v>
      </c>
      <c r="B7" s="3"/>
      <c r="C7" s="3" t="s">
        <v>4</v>
      </c>
      <c r="D7" s="21">
        <f>SUM(D8)</f>
        <v>40000</v>
      </c>
      <c r="E7" s="21">
        <v>20000</v>
      </c>
    </row>
    <row r="8" spans="1:5" x14ac:dyDescent="0.25">
      <c r="A8" s="7"/>
      <c r="B8" s="3"/>
      <c r="C8" s="4" t="s">
        <v>5</v>
      </c>
      <c r="D8" s="22">
        <v>40000</v>
      </c>
      <c r="E8" s="22"/>
    </row>
    <row r="9" spans="1:5" x14ac:dyDescent="0.25">
      <c r="A9" s="8"/>
      <c r="B9" s="8"/>
      <c r="C9" s="9"/>
      <c r="D9" s="25"/>
      <c r="E9" s="22"/>
    </row>
    <row r="10" spans="1:5" x14ac:dyDescent="0.25">
      <c r="A10" s="3">
        <v>1110109</v>
      </c>
      <c r="B10" s="3"/>
      <c r="C10" s="3" t="s">
        <v>6</v>
      </c>
      <c r="D10" s="21">
        <f>SUM(D11)</f>
        <v>300500</v>
      </c>
      <c r="E10" s="21">
        <v>250000</v>
      </c>
    </row>
    <row r="11" spans="1:5" x14ac:dyDescent="0.25">
      <c r="A11" s="10"/>
      <c r="B11" s="3"/>
      <c r="C11" s="4" t="s">
        <v>6</v>
      </c>
      <c r="D11" s="22">
        <v>300500</v>
      </c>
      <c r="E11" s="22"/>
    </row>
    <row r="12" spans="1:5" x14ac:dyDescent="0.25">
      <c r="A12" s="3"/>
      <c r="B12" s="3"/>
      <c r="C12" s="5"/>
      <c r="D12" s="22"/>
      <c r="E12" s="22"/>
    </row>
    <row r="13" spans="1:5" x14ac:dyDescent="0.25">
      <c r="A13" s="3">
        <v>1110115</v>
      </c>
      <c r="B13" s="3"/>
      <c r="C13" s="3" t="s">
        <v>7</v>
      </c>
      <c r="D13" s="21">
        <f>SUM(D14)</f>
        <v>25000</v>
      </c>
      <c r="E13" s="21">
        <v>300000</v>
      </c>
    </row>
    <row r="14" spans="1:5" x14ac:dyDescent="0.25">
      <c r="A14" s="10"/>
      <c r="B14" s="3"/>
      <c r="C14" s="4" t="s">
        <v>8</v>
      </c>
      <c r="D14" s="22">
        <v>25000</v>
      </c>
    </row>
    <row r="15" spans="1:5" x14ac:dyDescent="0.25">
      <c r="A15" s="11"/>
      <c r="B15" s="3"/>
      <c r="C15" s="4"/>
      <c r="D15" s="22"/>
      <c r="E15" s="22"/>
    </row>
    <row r="16" spans="1:5" x14ac:dyDescent="0.25">
      <c r="A16" s="3">
        <v>1110118</v>
      </c>
      <c r="B16" s="3"/>
      <c r="C16" s="3" t="s">
        <v>9</v>
      </c>
      <c r="D16" s="21">
        <f>SUM(D17)</f>
        <v>212000</v>
      </c>
      <c r="E16" s="21">
        <v>200000</v>
      </c>
    </row>
    <row r="17" spans="1:5" x14ac:dyDescent="0.25">
      <c r="A17" s="10"/>
      <c r="B17" s="3"/>
      <c r="C17" s="4" t="s">
        <v>9</v>
      </c>
      <c r="D17" s="22">
        <v>212000</v>
      </c>
      <c r="E17" s="22"/>
    </row>
    <row r="18" spans="1:5" x14ac:dyDescent="0.25">
      <c r="A18" s="3"/>
      <c r="B18" s="3"/>
      <c r="C18" s="6"/>
      <c r="D18" s="22"/>
      <c r="E18" s="22"/>
    </row>
    <row r="19" spans="1:5" x14ac:dyDescent="0.25">
      <c r="A19" s="3">
        <v>1110121</v>
      </c>
      <c r="B19" s="3"/>
      <c r="C19" s="3" t="s">
        <v>10</v>
      </c>
      <c r="D19" s="21">
        <f>SUM(D20:D23)</f>
        <v>10000</v>
      </c>
      <c r="E19" s="21">
        <v>10000</v>
      </c>
    </row>
    <row r="20" spans="1:5" x14ac:dyDescent="0.25">
      <c r="A20" s="10"/>
      <c r="B20" s="3"/>
      <c r="C20" s="4" t="s">
        <v>11</v>
      </c>
      <c r="D20" s="22">
        <v>1000</v>
      </c>
      <c r="E20" s="22"/>
    </row>
    <row r="21" spans="1:5" x14ac:dyDescent="0.25">
      <c r="A21" s="10"/>
      <c r="B21" s="3"/>
      <c r="C21" s="4" t="s">
        <v>12</v>
      </c>
      <c r="D21" s="22">
        <v>5000</v>
      </c>
      <c r="E21" s="22"/>
    </row>
    <row r="22" spans="1:5" x14ac:dyDescent="0.25">
      <c r="A22" s="10"/>
      <c r="B22" s="3"/>
      <c r="C22" s="4" t="s">
        <v>13</v>
      </c>
      <c r="D22" s="22">
        <v>4000</v>
      </c>
      <c r="E22" s="22"/>
    </row>
    <row r="23" spans="1:5" x14ac:dyDescent="0.25">
      <c r="A23" s="3"/>
      <c r="B23" s="3"/>
      <c r="C23" s="6"/>
      <c r="D23" s="22"/>
      <c r="E23" s="22"/>
    </row>
    <row r="24" spans="1:5" x14ac:dyDescent="0.25">
      <c r="A24" s="3">
        <v>1110124</v>
      </c>
      <c r="B24" s="3"/>
      <c r="C24" s="3" t="s">
        <v>14</v>
      </c>
      <c r="D24" s="21">
        <f>SUM(D25:D27)</f>
        <v>47000</v>
      </c>
      <c r="E24" s="21">
        <v>47000</v>
      </c>
    </row>
    <row r="25" spans="1:5" x14ac:dyDescent="0.25">
      <c r="A25" s="10"/>
      <c r="B25" s="3"/>
      <c r="C25" s="12" t="s">
        <v>14</v>
      </c>
      <c r="D25" s="22">
        <v>35000</v>
      </c>
      <c r="E25" s="22"/>
    </row>
    <row r="26" spans="1:5" x14ac:dyDescent="0.25">
      <c r="A26" s="10"/>
      <c r="B26" s="3"/>
      <c r="C26" s="4" t="s">
        <v>15</v>
      </c>
      <c r="D26" s="22">
        <v>12000</v>
      </c>
      <c r="E26" s="22"/>
    </row>
    <row r="27" spans="1:5" x14ac:dyDescent="0.25">
      <c r="A27" s="11"/>
      <c r="B27" s="3"/>
      <c r="C27" s="4"/>
      <c r="D27" s="22"/>
      <c r="E27" s="22"/>
    </row>
    <row r="28" spans="1:5" x14ac:dyDescent="0.25">
      <c r="A28" s="3">
        <v>1110127</v>
      </c>
      <c r="B28" s="3"/>
      <c r="C28" s="3" t="s">
        <v>16</v>
      </c>
      <c r="D28" s="21">
        <f>SUM(D29:D30)</f>
        <v>2140920</v>
      </c>
      <c r="E28" s="21">
        <v>2150000</v>
      </c>
    </row>
    <row r="29" spans="1:5" x14ac:dyDescent="0.25">
      <c r="A29" s="11"/>
      <c r="B29" s="3"/>
      <c r="C29" s="4" t="s">
        <v>17</v>
      </c>
      <c r="D29" s="22">
        <v>646824.34</v>
      </c>
      <c r="E29" s="22"/>
    </row>
    <row r="30" spans="1:5" x14ac:dyDescent="0.25">
      <c r="A30" s="11"/>
      <c r="B30" s="3"/>
      <c r="C30" s="4" t="s">
        <v>18</v>
      </c>
      <c r="D30" s="22">
        <v>1494095.66</v>
      </c>
      <c r="E30" s="22"/>
    </row>
    <row r="31" spans="1:5" x14ac:dyDescent="0.25">
      <c r="A31" s="11"/>
      <c r="B31" s="3"/>
      <c r="C31" s="4"/>
      <c r="D31" s="22"/>
      <c r="E31" s="22"/>
    </row>
    <row r="32" spans="1:5" x14ac:dyDescent="0.25">
      <c r="A32" s="3">
        <v>1110130</v>
      </c>
      <c r="B32" s="3"/>
      <c r="C32" s="3" t="s">
        <v>19</v>
      </c>
      <c r="D32" s="21">
        <f>SUM(D33:D34)</f>
        <v>63000</v>
      </c>
      <c r="E32" s="21">
        <v>128500</v>
      </c>
    </row>
    <row r="33" spans="1:5" x14ac:dyDescent="0.25">
      <c r="A33" s="10"/>
      <c r="B33" s="3"/>
      <c r="C33" s="4" t="s">
        <v>20</v>
      </c>
      <c r="D33" s="22">
        <v>29000</v>
      </c>
      <c r="E33" s="22"/>
    </row>
    <row r="34" spans="1:5" x14ac:dyDescent="0.25">
      <c r="A34" s="10"/>
      <c r="B34" s="3"/>
      <c r="C34" s="4" t="s">
        <v>21</v>
      </c>
      <c r="D34" s="22">
        <v>34000</v>
      </c>
      <c r="E34" s="22"/>
    </row>
    <row r="35" spans="1:5" x14ac:dyDescent="0.25">
      <c r="A35" s="3"/>
      <c r="B35" s="3"/>
      <c r="C35" s="11" t="s">
        <v>22</v>
      </c>
      <c r="D35" s="27">
        <f>D32+D28+D24+D19+D16+D13+D10+D7+D5+D3</f>
        <v>2838420</v>
      </c>
      <c r="E35" s="27">
        <v>3185500</v>
      </c>
    </row>
    <row r="36" spans="1:5" x14ac:dyDescent="0.25">
      <c r="A36" s="13"/>
      <c r="B36" s="13"/>
      <c r="C36" s="14"/>
      <c r="D36" s="28"/>
      <c r="E36" s="28"/>
    </row>
    <row r="37" spans="1:5" x14ac:dyDescent="0.25">
      <c r="A37" s="3">
        <v>1110200</v>
      </c>
      <c r="B37" s="3"/>
      <c r="C37" s="3" t="s">
        <v>23</v>
      </c>
      <c r="D37" s="21">
        <f>SUM(D38:D40)</f>
        <v>33000</v>
      </c>
      <c r="E37" s="21">
        <v>58330</v>
      </c>
    </row>
    <row r="38" spans="1:5" x14ac:dyDescent="0.25">
      <c r="A38" s="10"/>
      <c r="B38" s="3"/>
      <c r="C38" s="4" t="s">
        <v>24</v>
      </c>
      <c r="D38" s="22">
        <v>25000</v>
      </c>
      <c r="E38" s="22"/>
    </row>
    <row r="39" spans="1:5" x14ac:dyDescent="0.25">
      <c r="A39" s="10"/>
      <c r="B39" s="3"/>
      <c r="C39" s="4" t="s">
        <v>25</v>
      </c>
      <c r="D39" s="22">
        <v>5000</v>
      </c>
      <c r="E39" s="22"/>
    </row>
    <row r="40" spans="1:5" x14ac:dyDescent="0.25">
      <c r="A40" s="10"/>
      <c r="B40" s="3"/>
      <c r="C40" s="4" t="s">
        <v>21</v>
      </c>
      <c r="D40" s="22">
        <v>3000</v>
      </c>
      <c r="E40" s="22"/>
    </row>
    <row r="41" spans="1:5" x14ac:dyDescent="0.25">
      <c r="A41" s="3"/>
      <c r="B41" s="3"/>
      <c r="C41" s="12"/>
      <c r="D41" s="22"/>
      <c r="E41" s="22"/>
    </row>
    <row r="42" spans="1:5" x14ac:dyDescent="0.25">
      <c r="A42" s="3">
        <v>1110203</v>
      </c>
      <c r="B42" s="3"/>
      <c r="C42" s="3" t="s">
        <v>26</v>
      </c>
      <c r="D42" s="21">
        <f>SUM(D43)</f>
        <v>0</v>
      </c>
      <c r="E42" s="21">
        <v>0</v>
      </c>
    </row>
    <row r="43" spans="1:5" x14ac:dyDescent="0.25">
      <c r="A43" s="3"/>
      <c r="B43" s="3"/>
      <c r="C43" s="15"/>
      <c r="D43" s="22"/>
      <c r="E43" s="22"/>
    </row>
    <row r="44" spans="1:5" x14ac:dyDescent="0.25">
      <c r="A44" s="3">
        <v>1110206</v>
      </c>
      <c r="B44" s="3"/>
      <c r="C44" s="3" t="s">
        <v>27</v>
      </c>
      <c r="D44" s="21">
        <f>SUM(D45)</f>
        <v>0</v>
      </c>
      <c r="E44" s="21">
        <v>0</v>
      </c>
    </row>
    <row r="45" spans="1:5" x14ac:dyDescent="0.25">
      <c r="A45" s="3"/>
      <c r="B45" s="3"/>
      <c r="C45" s="15"/>
      <c r="D45" s="22"/>
      <c r="E45" s="22"/>
    </row>
    <row r="46" spans="1:5" x14ac:dyDescent="0.25">
      <c r="A46" s="3">
        <v>1110218</v>
      </c>
      <c r="B46" s="3"/>
      <c r="C46" s="3" t="s">
        <v>28</v>
      </c>
      <c r="D46" s="21">
        <f>SUM(D47:D48)</f>
        <v>25000</v>
      </c>
      <c r="E46" s="21">
        <v>0</v>
      </c>
    </row>
    <row r="47" spans="1:5" x14ac:dyDescent="0.25">
      <c r="A47" s="10"/>
      <c r="B47" s="3"/>
      <c r="C47" s="4" t="s">
        <v>29</v>
      </c>
      <c r="D47" s="22">
        <v>25000</v>
      </c>
      <c r="E47" s="22"/>
    </row>
    <row r="48" spans="1:5" x14ac:dyDescent="0.25">
      <c r="A48" s="3"/>
      <c r="B48" s="3"/>
      <c r="C48" s="15"/>
      <c r="D48" s="22"/>
      <c r="E48" s="22"/>
    </row>
    <row r="49" spans="1:5" x14ac:dyDescent="0.25">
      <c r="A49" s="3">
        <v>1110219</v>
      </c>
      <c r="B49" s="3"/>
      <c r="C49" s="3" t="s">
        <v>30</v>
      </c>
      <c r="D49" s="21">
        <f>SUM(D50:D51)</f>
        <v>81000</v>
      </c>
      <c r="E49" s="21">
        <v>113000</v>
      </c>
    </row>
    <row r="50" spans="1:5" x14ac:dyDescent="0.25">
      <c r="A50" s="10"/>
      <c r="B50" s="3"/>
      <c r="C50" s="4" t="s">
        <v>31</v>
      </c>
      <c r="D50" s="22">
        <v>35000</v>
      </c>
      <c r="E50" s="22"/>
    </row>
    <row r="51" spans="1:5" x14ac:dyDescent="0.25">
      <c r="A51" s="10"/>
      <c r="B51" s="3"/>
      <c r="C51" s="4" t="s">
        <v>32</v>
      </c>
      <c r="D51" s="22">
        <v>46000</v>
      </c>
      <c r="E51" s="22"/>
    </row>
    <row r="52" spans="1:5" x14ac:dyDescent="0.25">
      <c r="A52" s="3"/>
      <c r="B52" s="3"/>
      <c r="C52" s="4"/>
      <c r="D52" s="22"/>
      <c r="E52" s="22"/>
    </row>
    <row r="53" spans="1:5" x14ac:dyDescent="0.25">
      <c r="A53" s="3">
        <v>1110224</v>
      </c>
      <c r="B53" s="3"/>
      <c r="C53" s="3" t="s">
        <v>33</v>
      </c>
      <c r="D53" s="21">
        <f>SUM(D54:D54)</f>
        <v>70000</v>
      </c>
      <c r="E53" s="21">
        <v>70000</v>
      </c>
    </row>
    <row r="54" spans="1:5" x14ac:dyDescent="0.25">
      <c r="A54" s="10"/>
      <c r="B54" s="3"/>
      <c r="C54" s="18" t="s">
        <v>34</v>
      </c>
      <c r="D54" s="29">
        <v>70000</v>
      </c>
      <c r="E54" s="22"/>
    </row>
    <row r="55" spans="1:5" x14ac:dyDescent="0.25">
      <c r="A55" s="3"/>
      <c r="B55" s="3"/>
      <c r="C55" s="11" t="s">
        <v>35</v>
      </c>
      <c r="D55" s="27">
        <f>D53+D49+D44+D42+D37+D46</f>
        <v>209000</v>
      </c>
      <c r="E55" s="27">
        <v>241330</v>
      </c>
    </row>
    <row r="56" spans="1:5" x14ac:dyDescent="0.25">
      <c r="A56" s="13"/>
      <c r="B56" s="13"/>
      <c r="C56" s="14"/>
      <c r="D56" s="28"/>
      <c r="E56" s="22"/>
    </row>
    <row r="57" spans="1:5" x14ac:dyDescent="0.25">
      <c r="A57" s="3">
        <v>1110306</v>
      </c>
      <c r="B57" s="3"/>
      <c r="C57" s="3" t="s">
        <v>36</v>
      </c>
      <c r="D57" s="27">
        <v>0</v>
      </c>
      <c r="E57" s="27">
        <v>0</v>
      </c>
    </row>
    <row r="58" spans="1:5" x14ac:dyDescent="0.25">
      <c r="A58" s="16"/>
      <c r="B58" s="16"/>
      <c r="C58" s="4"/>
      <c r="D58" s="22"/>
    </row>
    <row r="59" spans="1:5" ht="15.75" thickBot="1" x14ac:dyDescent="0.3">
      <c r="A59" s="16"/>
      <c r="B59" s="16"/>
      <c r="C59" s="11" t="s">
        <v>37</v>
      </c>
      <c r="D59" s="30">
        <f>D57+D55+D35</f>
        <v>3047420</v>
      </c>
      <c r="E59" s="30">
        <v>3426830</v>
      </c>
    </row>
    <row r="60" spans="1:5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&amp;CPiano degli Investimenti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PIANO INVESTIMENTI 2020</vt:lpstr>
      <vt:lpstr>CONTO ECONOMICO 2020</vt:lpstr>
      <vt:lpstr>PIANO INV 2vers</vt:lpstr>
      <vt:lpstr>'PIANO INVESTIMENTI 2020'!Titoli_stampa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Bonini Patrizia</dc:creator>
  <cp:lastModifiedBy>Vezzani Enrica</cp:lastModifiedBy>
  <cp:lastPrinted>2019-11-22T11:38:13Z</cp:lastPrinted>
  <dcterms:created xsi:type="dcterms:W3CDTF">2019-11-05T12:05:56Z</dcterms:created>
  <dcterms:modified xsi:type="dcterms:W3CDTF">2019-12-03T09:15:02Z</dcterms:modified>
</cp:coreProperties>
</file>