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F:\ENRICA\SITO\trasparenza\personale\"/>
    </mc:Choice>
  </mc:AlternateContent>
  <xr:revisionPtr revIDLastSave="0" documentId="8_{F84EB0A2-5C73-442B-9F9C-0598D4ADCA2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15" i="1"/>
  <c r="D13" i="1"/>
  <c r="D14" i="1"/>
  <c r="D12" i="1"/>
  <c r="D19" i="1"/>
  <c r="D27" i="1"/>
  <c r="D28" i="1"/>
  <c r="D26" i="1"/>
  <c r="D25" i="1"/>
  <c r="D24" i="1"/>
  <c r="D20" i="1"/>
  <c r="D18" i="1"/>
  <c r="D11" i="1"/>
  <c r="D10" i="1"/>
  <c r="D16" i="1" l="1"/>
  <c r="E7" i="1" l="1"/>
  <c r="I7" i="1" s="1"/>
  <c r="E15" i="1"/>
  <c r="I15" i="1" s="1"/>
  <c r="E17" i="1"/>
  <c r="I17" i="1" s="1"/>
  <c r="E13" i="1"/>
  <c r="I13" i="1" s="1"/>
  <c r="E27" i="1"/>
  <c r="I27" i="1" s="1"/>
  <c r="E28" i="1"/>
  <c r="I28" i="1" s="1"/>
  <c r="E26" i="1"/>
  <c r="I26" i="1" s="1"/>
  <c r="E25" i="1"/>
  <c r="I25" i="1" s="1"/>
  <c r="E24" i="1"/>
  <c r="I24" i="1" s="1"/>
  <c r="E10" i="1" l="1"/>
  <c r="I10" i="1" s="1"/>
  <c r="E12" i="1"/>
  <c r="I12" i="1" s="1"/>
  <c r="E14" i="1"/>
  <c r="I14" i="1" s="1"/>
  <c r="E16" i="1"/>
  <c r="I16" i="1" s="1"/>
  <c r="E11" i="1"/>
  <c r="I11" i="1" s="1"/>
  <c r="E18" i="1"/>
  <c r="I18" i="1" s="1"/>
  <c r="E19" i="1"/>
  <c r="I19" i="1" s="1"/>
  <c r="E20" i="1"/>
  <c r="I20" i="1" s="1"/>
</calcChain>
</file>

<file path=xl/sharedStrings.xml><?xml version="1.0" encoding="utf-8"?>
<sst xmlns="http://schemas.openxmlformats.org/spreadsheetml/2006/main" count="28" uniqueCount="28">
  <si>
    <t>settore patrimonio</t>
  </si>
  <si>
    <t>settore prevenzione e protezione</t>
  </si>
  <si>
    <t>settore ambiente agro forestale</t>
  </si>
  <si>
    <t>AREA TECNICA</t>
  </si>
  <si>
    <t>n° dipendenti</t>
  </si>
  <si>
    <t>retribuzione variabile</t>
  </si>
  <si>
    <t>retribuzione complessiva</t>
  </si>
  <si>
    <t>contributi a carico ente</t>
  </si>
  <si>
    <t>assegni nucleo familiare</t>
  </si>
  <si>
    <t>costo complessivo a carico ente</t>
  </si>
  <si>
    <t>Retribuzione a carattere stipendiale</t>
  </si>
  <si>
    <t>IRAP</t>
  </si>
  <si>
    <t>settore lavori in pianura</t>
  </si>
  <si>
    <t>settore lavori in montagna</t>
  </si>
  <si>
    <t>settore segreteria</t>
  </si>
  <si>
    <t>settore contabilità</t>
  </si>
  <si>
    <t>settore personale</t>
  </si>
  <si>
    <t>settore concessioni</t>
  </si>
  <si>
    <t>settore catasto</t>
  </si>
  <si>
    <t>settore impianti impiegati</t>
  </si>
  <si>
    <t>settore impianti operai</t>
  </si>
  <si>
    <t>settore rete idraulica pianura operai</t>
  </si>
  <si>
    <t>settore rete idraulica pianura impiegati</t>
  </si>
  <si>
    <t>rete idraulica alta pianura operai</t>
  </si>
  <si>
    <t>DIRIGENTI</t>
  </si>
  <si>
    <t>ARE A AMMINISTRATIVA</t>
  </si>
  <si>
    <t>COSTO COMPLESSIVO DEL PERSONALE A TEMPO INDETERMINATO - ARTICOLATO PER AREE E SETTORI ANNO 2018</t>
  </si>
  <si>
    <t>settore rete idraulica alta pianura imp.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</si>
</sst>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8"/>
  <sheetViews>
    <sheetView tabSelected="1" workbookViewId="0">
      <selection activeCell="H7" sqref="H7"/>
    </sheetView>
  </sheetViews>
  <sheetFormatPr defaultRowHeight="15" x14ac:dyDescent="0.25"/>
  <cols>
    <col min="1" max="1" width="36.42578125" bestFit="1" customWidth="1"/>
    <col min="2" max="2" width="10.85546875" bestFit="1" customWidth="1"/>
    <col min="3" max="3" width="19.7109375" bestFit="1" customWidth="1"/>
    <col min="4" max="5" width="12" bestFit="1" customWidth="1"/>
    <col min="6" max="6" width="11.140625" bestFit="1" customWidth="1"/>
    <col min="7" max="7" width="10.140625" bestFit="1" customWidth="1"/>
    <col min="8" max="8" width="14.140625" bestFit="1" customWidth="1"/>
    <col min="9" max="9" width="17.5703125" customWidth="1"/>
  </cols>
  <sheetData>
    <row r="3" spans="1:10" ht="15.75" x14ac:dyDescent="0.25">
      <c r="A3" s="15" t="s">
        <v>26</v>
      </c>
      <c r="B3" s="15"/>
      <c r="C3" s="15"/>
      <c r="D3" s="15"/>
      <c r="E3" s="15"/>
      <c r="F3" s="15"/>
      <c r="G3" s="15"/>
      <c r="H3" s="15"/>
    </row>
    <row r="4" spans="1:10" ht="15.75" x14ac:dyDescent="0.25">
      <c r="A4" s="2"/>
      <c r="B4" s="2"/>
      <c r="C4" s="2"/>
      <c r="D4" s="2"/>
      <c r="E4" s="2"/>
      <c r="F4" s="2"/>
      <c r="G4" s="2"/>
      <c r="H4" s="2"/>
    </row>
    <row r="5" spans="1:10" ht="30" x14ac:dyDescent="0.25">
      <c r="B5" s="1" t="s">
        <v>4</v>
      </c>
      <c r="C5" s="1" t="s">
        <v>10</v>
      </c>
      <c r="D5" s="1" t="s">
        <v>5</v>
      </c>
      <c r="E5" s="1" t="s">
        <v>6</v>
      </c>
      <c r="F5" s="1" t="s">
        <v>7</v>
      </c>
      <c r="G5" s="1" t="s">
        <v>11</v>
      </c>
      <c r="H5" s="1" t="s">
        <v>8</v>
      </c>
      <c r="I5" s="1" t="s">
        <v>9</v>
      </c>
    </row>
    <row r="6" spans="1:10" x14ac:dyDescent="0.25">
      <c r="B6" s="1"/>
      <c r="C6" s="1"/>
      <c r="D6" s="1"/>
      <c r="E6" s="1"/>
      <c r="F6" s="1"/>
      <c r="G6" s="1"/>
      <c r="H6" s="1"/>
      <c r="I6" s="1"/>
    </row>
    <row r="7" spans="1:10" x14ac:dyDescent="0.25">
      <c r="A7" s="4" t="s">
        <v>24</v>
      </c>
      <c r="B7" s="5">
        <v>5.5</v>
      </c>
      <c r="C7" s="14">
        <v>446882.16</v>
      </c>
      <c r="D7" s="6">
        <v>47702.94</v>
      </c>
      <c r="E7" s="7">
        <f t="shared" ref="E7" si="0">SUM(C7:D7)</f>
        <v>494585.1</v>
      </c>
      <c r="F7" s="6">
        <v>169638.25</v>
      </c>
      <c r="G7" s="6">
        <v>39421.61</v>
      </c>
      <c r="H7" s="6"/>
      <c r="I7" s="7">
        <f t="shared" ref="I7" si="1">SUM(E7:H7)</f>
        <v>703644.96</v>
      </c>
    </row>
    <row r="8" spans="1:10" x14ac:dyDescent="0.25">
      <c r="A8" s="8"/>
      <c r="B8" s="9"/>
      <c r="C8" s="10"/>
      <c r="D8" s="10"/>
      <c r="E8" s="10"/>
      <c r="F8" s="10"/>
      <c r="G8" s="10"/>
      <c r="H8" s="10"/>
      <c r="I8" s="10"/>
    </row>
    <row r="9" spans="1:10" x14ac:dyDescent="0.25">
      <c r="A9" s="8" t="s">
        <v>3</v>
      </c>
      <c r="B9" s="11"/>
      <c r="C9" s="12"/>
      <c r="D9" s="12"/>
      <c r="E9" s="12"/>
      <c r="F9" s="12"/>
      <c r="G9" s="12"/>
      <c r="H9" s="12"/>
      <c r="I9" s="12"/>
    </row>
    <row r="10" spans="1:10" x14ac:dyDescent="0.25">
      <c r="A10" s="4" t="s">
        <v>12</v>
      </c>
      <c r="B10" s="13">
        <v>8.7100000000000009</v>
      </c>
      <c r="C10" s="7">
        <v>415663.11</v>
      </c>
      <c r="D10" s="7">
        <f>SUM(15975.59+9833.62+53979.76)</f>
        <v>79788.97</v>
      </c>
      <c r="E10" s="7">
        <f t="shared" ref="E10:E20" si="2">SUM(C10:D10)</f>
        <v>495452.07999999996</v>
      </c>
      <c r="F10" s="7">
        <v>130222.06</v>
      </c>
      <c r="G10" s="7">
        <v>38794.17</v>
      </c>
      <c r="H10" s="7">
        <v>4588.1099999999997</v>
      </c>
      <c r="I10" s="7">
        <f t="shared" ref="I10:I20" si="3">SUM(E10:H10)</f>
        <v>669056.41999999993</v>
      </c>
    </row>
    <row r="11" spans="1:10" x14ac:dyDescent="0.25">
      <c r="A11" s="4" t="s">
        <v>13</v>
      </c>
      <c r="B11" s="13">
        <v>6.75</v>
      </c>
      <c r="C11" s="7">
        <v>332303.74</v>
      </c>
      <c r="D11" s="7">
        <f>SUM(9599.07+5421.12+18093.11)</f>
        <v>33113.300000000003</v>
      </c>
      <c r="E11" s="7">
        <f>SUM(C11:D11)</f>
        <v>365417.04</v>
      </c>
      <c r="F11" s="7">
        <v>100200.07</v>
      </c>
      <c r="G11" s="7">
        <v>28542.52</v>
      </c>
      <c r="H11" s="7"/>
      <c r="I11" s="7">
        <f>SUM(E11:H11)</f>
        <v>494159.63</v>
      </c>
    </row>
    <row r="12" spans="1:10" x14ac:dyDescent="0.25">
      <c r="A12" s="4" t="s">
        <v>19</v>
      </c>
      <c r="B12" s="13">
        <v>6.45</v>
      </c>
      <c r="C12" s="7">
        <v>290227.40999999997</v>
      </c>
      <c r="D12" s="7">
        <f>SUM(41132.47+4586.13+27791.78)</f>
        <v>73510.38</v>
      </c>
      <c r="E12" s="7">
        <f t="shared" si="2"/>
        <v>363737.79</v>
      </c>
      <c r="F12" s="7">
        <v>102478.3</v>
      </c>
      <c r="G12" s="7">
        <v>28627.13</v>
      </c>
      <c r="H12" s="7">
        <v>351</v>
      </c>
      <c r="I12" s="7">
        <f t="shared" si="3"/>
        <v>495194.22</v>
      </c>
    </row>
    <row r="13" spans="1:10" s="3" customFormat="1" x14ac:dyDescent="0.25">
      <c r="A13" s="4" t="s">
        <v>20</v>
      </c>
      <c r="B13" s="13">
        <v>27.6</v>
      </c>
      <c r="C13" s="7">
        <v>905174.85</v>
      </c>
      <c r="D13" s="7">
        <f>SUM(91893.21+20346.55+1710.01)</f>
        <v>113949.77</v>
      </c>
      <c r="E13" s="7">
        <f t="shared" si="2"/>
        <v>1019124.62</v>
      </c>
      <c r="F13" s="7">
        <v>372522.49</v>
      </c>
      <c r="G13" s="7">
        <v>80433.210000000006</v>
      </c>
      <c r="H13" s="7">
        <v>1985.58</v>
      </c>
      <c r="I13" s="7">
        <f t="shared" si="3"/>
        <v>1474065.9</v>
      </c>
      <c r="J13"/>
    </row>
    <row r="14" spans="1:10" x14ac:dyDescent="0.25">
      <c r="A14" s="4" t="s">
        <v>22</v>
      </c>
      <c r="B14" s="13">
        <v>6</v>
      </c>
      <c r="C14" s="7">
        <v>299945.08</v>
      </c>
      <c r="D14" s="7">
        <f>SUM(36593.99+4526.78+2221.3)</f>
        <v>43342.07</v>
      </c>
      <c r="E14" s="7">
        <f t="shared" si="2"/>
        <v>343287.15</v>
      </c>
      <c r="F14" s="7">
        <v>94213.52</v>
      </c>
      <c r="G14" s="7">
        <v>26788.73</v>
      </c>
      <c r="H14" s="7">
        <v>94.56</v>
      </c>
      <c r="I14" s="7">
        <f t="shared" si="3"/>
        <v>464383.96</v>
      </c>
    </row>
    <row r="15" spans="1:10" s="3" customFormat="1" x14ac:dyDescent="0.25">
      <c r="A15" s="4" t="s">
        <v>21</v>
      </c>
      <c r="B15" s="13">
        <v>62.46</v>
      </c>
      <c r="C15" s="7">
        <v>1953191</v>
      </c>
      <c r="D15" s="7">
        <f>SUM(254242.5+55441.93+3541.23)</f>
        <v>313225.65999999997</v>
      </c>
      <c r="E15" s="7">
        <f t="shared" si="2"/>
        <v>2266416.66</v>
      </c>
      <c r="F15" s="7">
        <v>808182.46</v>
      </c>
      <c r="G15" s="7">
        <v>174000.59</v>
      </c>
      <c r="H15" s="7">
        <v>12435.94</v>
      </c>
      <c r="I15" s="7">
        <f t="shared" si="3"/>
        <v>3261035.65</v>
      </c>
      <c r="J15"/>
    </row>
    <row r="16" spans="1:10" x14ac:dyDescent="0.25">
      <c r="A16" s="4" t="s">
        <v>27</v>
      </c>
      <c r="B16" s="13">
        <v>2</v>
      </c>
      <c r="C16" s="7">
        <v>98233.67</v>
      </c>
      <c r="D16" s="7">
        <f>SUM(11348.51+2356.56)</f>
        <v>13705.07</v>
      </c>
      <c r="E16" s="7">
        <f t="shared" si="2"/>
        <v>111938.73999999999</v>
      </c>
      <c r="F16" s="7">
        <v>31651.33</v>
      </c>
      <c r="G16" s="7">
        <v>8704.83</v>
      </c>
      <c r="H16" s="7">
        <v>932.94</v>
      </c>
      <c r="I16" s="7">
        <f t="shared" si="3"/>
        <v>153227.84</v>
      </c>
    </row>
    <row r="17" spans="1:10" s="3" customFormat="1" x14ac:dyDescent="0.25">
      <c r="A17" s="4" t="s">
        <v>23</v>
      </c>
      <c r="B17" s="13">
        <v>14.03</v>
      </c>
      <c r="C17" s="7">
        <v>480957.47</v>
      </c>
      <c r="D17" s="7">
        <f>SUM(69819.34+12392.28+573.03+1201.76)</f>
        <v>83986.409999999989</v>
      </c>
      <c r="E17" s="7">
        <f t="shared" si="2"/>
        <v>564943.88</v>
      </c>
      <c r="F17" s="7">
        <v>198131.46</v>
      </c>
      <c r="G17" s="7">
        <v>40691.33</v>
      </c>
      <c r="H17" s="7">
        <v>1849.9</v>
      </c>
      <c r="I17" s="7">
        <f t="shared" si="3"/>
        <v>805616.57</v>
      </c>
      <c r="J17"/>
    </row>
    <row r="18" spans="1:10" x14ac:dyDescent="0.25">
      <c r="A18" s="4" t="s">
        <v>0</v>
      </c>
      <c r="B18" s="13">
        <v>2</v>
      </c>
      <c r="C18" s="7">
        <v>102284.91</v>
      </c>
      <c r="D18" s="7">
        <f>SUM(3599.14+1944.63+51.09)</f>
        <v>5594.8600000000006</v>
      </c>
      <c r="E18" s="7">
        <f t="shared" si="2"/>
        <v>107879.77</v>
      </c>
      <c r="F18" s="7">
        <v>30399.94</v>
      </c>
      <c r="G18" s="7">
        <v>4582.0200000000004</v>
      </c>
      <c r="H18" s="7">
        <v>163.98</v>
      </c>
      <c r="I18" s="7">
        <f t="shared" si="3"/>
        <v>143025.71</v>
      </c>
    </row>
    <row r="19" spans="1:10" x14ac:dyDescent="0.25">
      <c r="A19" s="4" t="s">
        <v>1</v>
      </c>
      <c r="B19" s="13">
        <v>1</v>
      </c>
      <c r="C19" s="7">
        <v>49388.99</v>
      </c>
      <c r="D19" s="7">
        <f>SUM(3854.88+965.7+26.59)</f>
        <v>4847.17</v>
      </c>
      <c r="E19" s="7">
        <f t="shared" si="2"/>
        <v>54236.159999999996</v>
      </c>
      <c r="F19" s="7">
        <v>15389.55</v>
      </c>
      <c r="G19" s="7">
        <v>4203.01</v>
      </c>
      <c r="H19" s="7"/>
      <c r="I19" s="7">
        <f t="shared" si="3"/>
        <v>73828.719999999987</v>
      </c>
    </row>
    <row r="20" spans="1:10" x14ac:dyDescent="0.25">
      <c r="A20" s="4" t="s">
        <v>2</v>
      </c>
      <c r="B20" s="13">
        <v>3</v>
      </c>
      <c r="C20" s="7">
        <v>145071.03</v>
      </c>
      <c r="D20" s="7">
        <f>SUM(11037.91+2091.72+3239.84)</f>
        <v>16369.47</v>
      </c>
      <c r="E20" s="7">
        <f t="shared" si="2"/>
        <v>161440.5</v>
      </c>
      <c r="F20" s="7">
        <v>44796.91</v>
      </c>
      <c r="G20" s="7">
        <v>12673.58</v>
      </c>
      <c r="H20" s="7"/>
      <c r="I20" s="7">
        <f t="shared" si="3"/>
        <v>218910.99</v>
      </c>
    </row>
    <row r="21" spans="1:10" x14ac:dyDescent="0.25">
      <c r="A21" s="8"/>
      <c r="B21" s="11"/>
      <c r="C21" s="12"/>
      <c r="D21" s="12"/>
      <c r="E21" s="12"/>
      <c r="F21" s="12"/>
      <c r="G21" s="12"/>
      <c r="H21" s="12"/>
      <c r="I21" s="12"/>
    </row>
    <row r="22" spans="1:10" x14ac:dyDescent="0.25">
      <c r="A22" s="8"/>
      <c r="B22" s="11"/>
      <c r="C22" s="12"/>
      <c r="D22" s="12"/>
      <c r="E22" s="12"/>
      <c r="F22" s="12"/>
      <c r="G22" s="12"/>
      <c r="H22" s="12"/>
      <c r="I22" s="12"/>
    </row>
    <row r="23" spans="1:10" x14ac:dyDescent="0.25">
      <c r="A23" s="8" t="s">
        <v>25</v>
      </c>
      <c r="B23" s="11"/>
      <c r="C23" s="12"/>
      <c r="D23" s="12"/>
      <c r="E23" s="12"/>
      <c r="F23" s="12"/>
      <c r="G23" s="12"/>
      <c r="H23" s="12"/>
      <c r="I23" s="12"/>
    </row>
    <row r="24" spans="1:10" x14ac:dyDescent="0.25">
      <c r="A24" s="4" t="s">
        <v>14</v>
      </c>
      <c r="B24" s="13">
        <v>13.72</v>
      </c>
      <c r="C24" s="7">
        <v>516333.71</v>
      </c>
      <c r="D24" s="7">
        <f>52845.16+16931.03+17285.13</f>
        <v>87061.32</v>
      </c>
      <c r="E24" s="7">
        <f t="shared" ref="E24:E28" si="4">SUM(C24:D24)</f>
        <v>603395.03</v>
      </c>
      <c r="F24" s="7">
        <v>165165.45000000001</v>
      </c>
      <c r="G24" s="7">
        <v>40530.620000000003</v>
      </c>
      <c r="H24" s="7">
        <v>11661.99</v>
      </c>
      <c r="I24" s="7">
        <f t="shared" ref="I24:I28" si="5">SUM(E24:H24)</f>
        <v>820753.09</v>
      </c>
    </row>
    <row r="25" spans="1:10" x14ac:dyDescent="0.25">
      <c r="A25" s="4" t="s">
        <v>15</v>
      </c>
      <c r="B25" s="13">
        <v>3.64</v>
      </c>
      <c r="C25" s="7">
        <v>139935.07</v>
      </c>
      <c r="D25" s="7">
        <f>SUM(7577.09+3528.86+5910.63)</f>
        <v>17016.580000000002</v>
      </c>
      <c r="E25" s="7">
        <f t="shared" si="4"/>
        <v>156951.65000000002</v>
      </c>
      <c r="F25" s="7">
        <v>43451.25</v>
      </c>
      <c r="G25" s="7">
        <v>12029.55</v>
      </c>
      <c r="H25" s="7"/>
      <c r="I25" s="7">
        <f t="shared" si="5"/>
        <v>212432.45</v>
      </c>
    </row>
    <row r="26" spans="1:10" x14ac:dyDescent="0.25">
      <c r="A26" s="4" t="s">
        <v>16</v>
      </c>
      <c r="B26" s="13">
        <v>2.4700000000000002</v>
      </c>
      <c r="C26" s="7">
        <v>131028.2</v>
      </c>
      <c r="D26" s="7">
        <f>SUM(8048.09+3063.72+144.97)</f>
        <v>11256.779999999999</v>
      </c>
      <c r="E26" s="7">
        <f t="shared" si="4"/>
        <v>142284.97999999998</v>
      </c>
      <c r="F26" s="7">
        <v>40017.06</v>
      </c>
      <c r="G26" s="7">
        <v>6139.53</v>
      </c>
      <c r="H26" s="7">
        <v>55.44</v>
      </c>
      <c r="I26" s="7">
        <f t="shared" si="5"/>
        <v>188497.00999999998</v>
      </c>
    </row>
    <row r="27" spans="1:10" x14ac:dyDescent="0.25">
      <c r="A27" s="4" t="s">
        <v>17</v>
      </c>
      <c r="B27" s="13">
        <v>2</v>
      </c>
      <c r="C27" s="7">
        <v>92124.77</v>
      </c>
      <c r="D27" s="7">
        <f>SUM(3722.12+2672.38+51.09)</f>
        <v>6445.59</v>
      </c>
      <c r="E27" s="7">
        <f t="shared" si="4"/>
        <v>98570.36</v>
      </c>
      <c r="F27" s="7">
        <v>27686.76</v>
      </c>
      <c r="G27" s="7">
        <v>7589.71</v>
      </c>
      <c r="H27" s="7"/>
      <c r="I27" s="7">
        <f t="shared" si="5"/>
        <v>133846.82999999999</v>
      </c>
    </row>
    <row r="28" spans="1:10" x14ac:dyDescent="0.25">
      <c r="A28" s="4" t="s">
        <v>18</v>
      </c>
      <c r="B28" s="13">
        <v>5.125</v>
      </c>
      <c r="C28" s="7">
        <v>202928.08</v>
      </c>
      <c r="D28" s="7">
        <f>SUM(8637.5+6039.68+114.29)</f>
        <v>14791.470000000001</v>
      </c>
      <c r="E28" s="7">
        <f t="shared" si="4"/>
        <v>217719.55</v>
      </c>
      <c r="F28" s="7">
        <v>56287.31</v>
      </c>
      <c r="G28" s="7">
        <v>16754.28</v>
      </c>
      <c r="H28" s="7">
        <v>1472.04</v>
      </c>
      <c r="I28" s="7">
        <f t="shared" si="5"/>
        <v>292233.18</v>
      </c>
    </row>
  </sheetData>
  <mergeCells count="1">
    <mergeCell ref="A3:H3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giammartinigiovanni</dc:creator>
  <cp:lastModifiedBy>Vezzani Enrica</cp:lastModifiedBy>
  <cp:lastPrinted>2016-03-09T14:31:56Z</cp:lastPrinted>
  <dcterms:created xsi:type="dcterms:W3CDTF">2016-03-08T10:54:27Z</dcterms:created>
  <dcterms:modified xsi:type="dcterms:W3CDTF">2019-03-11T09:57:33Z</dcterms:modified>
</cp:coreProperties>
</file>