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ca\Segreteria\ENRICA\SITO\bilanci\"/>
    </mc:Choice>
  </mc:AlternateContent>
  <xr:revisionPtr revIDLastSave="0" documentId="8_{0FBE716D-82AE-4DF3-ABB5-C2C945C427B4}" xr6:coauthVersionLast="38" xr6:coauthVersionMax="38" xr10:uidLastSave="{00000000-0000-0000-0000-000000000000}"/>
  <bookViews>
    <workbookView xWindow="0" yWindow="0" windowWidth="20490" windowHeight="7485" xr2:uid="{996992E4-87EA-4456-B786-B0A1A7F659BD}"/>
  </bookViews>
  <sheets>
    <sheet name="CONTO ECONOMICO 2019" sheetId="2" r:id="rId1"/>
    <sheet name="piano investimenti 2019" sheetId="3" r:id="rId2"/>
  </sheets>
  <definedNames>
    <definedName name="_xlnm.Print_Area" localSheetId="0">'CONTO ECONOMICO 2019'!$A$1:$E$179</definedName>
    <definedName name="_xlnm.Print_Titles" localSheetId="0">'CONTO ECONOMICO 2019'!$1:$1</definedName>
    <definedName name="_xlnm.Print_Titles" localSheetId="1">'piano investimenti 2019'!$1:$1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6" i="3" l="1"/>
  <c r="E65" i="3"/>
  <c r="E67" i="3" s="1"/>
  <c r="D65" i="3"/>
  <c r="D67" i="3" s="1"/>
  <c r="E59" i="3"/>
  <c r="D59" i="3"/>
  <c r="E57" i="3"/>
  <c r="E55" i="3"/>
  <c r="E44" i="3"/>
  <c r="D44" i="3"/>
  <c r="E35" i="3"/>
  <c r="E42" i="3" s="1"/>
  <c r="D35" i="3"/>
  <c r="D42" i="3" s="1"/>
  <c r="E31" i="3"/>
  <c r="D31" i="3"/>
  <c r="E26" i="3"/>
  <c r="D26" i="3"/>
  <c r="E21" i="3"/>
  <c r="D21" i="3"/>
  <c r="E18" i="3"/>
  <c r="D18" i="3"/>
  <c r="F15" i="3"/>
  <c r="E15" i="3"/>
  <c r="D15" i="3"/>
  <c r="E12" i="3"/>
  <c r="D12" i="3"/>
  <c r="E8" i="3"/>
  <c r="D8" i="3"/>
  <c r="D3" i="3"/>
  <c r="E71" i="3" l="1"/>
  <c r="D71" i="3"/>
  <c r="E177" i="2" l="1"/>
  <c r="E176" i="2"/>
  <c r="E172" i="2"/>
  <c r="E165" i="2"/>
  <c r="E164" i="2"/>
  <c r="E163" i="2"/>
  <c r="E162" i="2"/>
  <c r="E157" i="2"/>
  <c r="E155" i="2"/>
  <c r="E154" i="2"/>
  <c r="E153" i="2"/>
  <c r="E150" i="2"/>
  <c r="E149" i="2"/>
  <c r="E143" i="2"/>
  <c r="E141" i="2"/>
  <c r="E139" i="2"/>
  <c r="E137" i="2"/>
  <c r="E134" i="2"/>
  <c r="E130" i="2"/>
  <c r="E129" i="2"/>
  <c r="E127" i="2"/>
  <c r="E121" i="2"/>
  <c r="E119" i="2"/>
  <c r="E116" i="2"/>
  <c r="E115" i="2"/>
  <c r="E114" i="2"/>
  <c r="E113" i="2"/>
  <c r="E112" i="2"/>
  <c r="E111" i="2"/>
  <c r="E110" i="2"/>
  <c r="E109" i="2"/>
  <c r="E108" i="2"/>
  <c r="E107" i="2"/>
  <c r="E104" i="2"/>
  <c r="E102" i="2"/>
  <c r="E101" i="2"/>
  <c r="E99" i="2"/>
  <c r="E98" i="2"/>
  <c r="E97" i="2"/>
  <c r="E96" i="2"/>
  <c r="E95" i="2"/>
  <c r="E94" i="2"/>
  <c r="E93" i="2"/>
  <c r="E92" i="2"/>
  <c r="E91" i="2"/>
  <c r="E88" i="2"/>
  <c r="E86" i="2"/>
  <c r="E85" i="2"/>
  <c r="E84" i="2"/>
  <c r="E83" i="2"/>
  <c r="E78" i="2"/>
  <c r="E75" i="2"/>
  <c r="E73" i="2"/>
  <c r="E68" i="2"/>
  <c r="E66" i="2"/>
  <c r="E63" i="2"/>
  <c r="E62" i="2"/>
  <c r="E61" i="2"/>
  <c r="E60" i="2"/>
  <c r="E59" i="2"/>
  <c r="E58" i="2"/>
  <c r="E57" i="2"/>
  <c r="E56" i="2"/>
  <c r="E53" i="2"/>
  <c r="E50" i="2"/>
  <c r="E47" i="2"/>
  <c r="E11" i="2"/>
</calcChain>
</file>

<file path=xl/sharedStrings.xml><?xml version="1.0" encoding="utf-8"?>
<sst xmlns="http://schemas.openxmlformats.org/spreadsheetml/2006/main" count="241" uniqueCount="190">
  <si>
    <t>C O N T O     E C O N O M I C O</t>
  </si>
  <si>
    <t/>
  </si>
  <si>
    <t>GESTIONE CARATTERISTICA</t>
  </si>
  <si>
    <t>Ricavi e proventi della gestione ordinaria</t>
  </si>
  <si>
    <t>Contributi consortili ORDINARI per gestione, esercizio, manutenzione opere</t>
  </si>
  <si>
    <t>Contributo Idraulico</t>
  </si>
  <si>
    <t>contributo idraulico terreni</t>
  </si>
  <si>
    <t>contributo idraulico fabbricati</t>
  </si>
  <si>
    <t>contributo idraulico vie di comunicazione</t>
  </si>
  <si>
    <t>Totale contributo idraulico</t>
  </si>
  <si>
    <t>Contributo Irrigazione</t>
  </si>
  <si>
    <t>Contributo irriguo</t>
  </si>
  <si>
    <t>Contributo Irrigazione speciale (risaia, bacini ittici, ecc.)</t>
  </si>
  <si>
    <t>Contributi irriguo - irrigazione speciale</t>
  </si>
  <si>
    <t>Totale Contributi irrigui</t>
  </si>
  <si>
    <t>Contributo montagna</t>
  </si>
  <si>
    <t>contributo montagna terreni</t>
  </si>
  <si>
    <t>contributo montagna fabbricati</t>
  </si>
  <si>
    <t>contributo montagna vie di comunicazione</t>
  </si>
  <si>
    <t>acquedotti rurali</t>
  </si>
  <si>
    <t>Totale Contributi montagna</t>
  </si>
  <si>
    <t>Contributo Ambientale</t>
  </si>
  <si>
    <t>contributo ambientale terreni</t>
  </si>
  <si>
    <t>contributo ambientale fabbricati</t>
  </si>
  <si>
    <t>contributo ambientale vie di comunicazione</t>
  </si>
  <si>
    <t>Totale Contributi ambientali</t>
  </si>
  <si>
    <t>Totale Contributi consortili ORDINARI per gestione, esercizio,manutenzione opere</t>
  </si>
  <si>
    <t>Contributi STRAORDINARI ammortamento mutui</t>
  </si>
  <si>
    <t>contrib.Amm.Mutui - Idraulico terreni</t>
  </si>
  <si>
    <t>contrib.Amm.Mutui - Idraulico fabbricati</t>
  </si>
  <si>
    <t>contrib.Amm.Mutui - Idr.Vie di comunicazione</t>
  </si>
  <si>
    <t>contrib.Amm.Mutui - Irrigazione</t>
  </si>
  <si>
    <t>contrib.Amm.Mutui - Montagna terreni</t>
  </si>
  <si>
    <t>contrib.Amm.Mutui - Montagna fabbricati</t>
  </si>
  <si>
    <t>contrib.Amm.Mutui - Montagna vie di com.</t>
  </si>
  <si>
    <t>Totale contributi STRAORDINARI ammortamento mutui</t>
  </si>
  <si>
    <t>Totale contributi CONSORTILI</t>
  </si>
  <si>
    <t>Canoni per licenze e concessioni</t>
  </si>
  <si>
    <t>Contributi pubblici gestione ordinaria</t>
  </si>
  <si>
    <t>Contributi attività corrente e in conto interesse</t>
  </si>
  <si>
    <t>Ricavi e proventi vari da attività ordinaria caratteristica</t>
  </si>
  <si>
    <t>Proventi da attività personale dipendente</t>
  </si>
  <si>
    <t>rimborso oneri per attivita' svolte per enti pubblici</t>
  </si>
  <si>
    <t>rimborso oneri per attivita' svolte per consorziati o terzi</t>
  </si>
  <si>
    <t>proventi da energia da fonti rinnovabili</t>
  </si>
  <si>
    <t>recuperi vari e rimborsi</t>
  </si>
  <si>
    <t>altri ricavi e proventi caratteristici</t>
  </si>
  <si>
    <t>Totale ricavi e proventi vari da attività ordinaria caratteristica</t>
  </si>
  <si>
    <t>Utilizzo accantonamenti</t>
  </si>
  <si>
    <t>Totale ricavi e proventi della gestione ordinaria</t>
  </si>
  <si>
    <t>Ricavi e proventi dalla realizzazione nuove opere e manutenzioni straordinarie</t>
  </si>
  <si>
    <t>Finanziamenti sui lavori</t>
  </si>
  <si>
    <t>finanziamento di terzi sui lavori</t>
  </si>
  <si>
    <t>finanziamento consortile sui lavori</t>
  </si>
  <si>
    <t>Totale finanziamenti sui lavori</t>
  </si>
  <si>
    <t>Totale Ricavi gestione caratteristica</t>
  </si>
  <si>
    <t>Costi della gestione ordinaria</t>
  </si>
  <si>
    <t>Costo del personale</t>
  </si>
  <si>
    <t>Costo del personale operativo</t>
  </si>
  <si>
    <t>Costo del personale dirigente</t>
  </si>
  <si>
    <t>Costo del personale impiegato</t>
  </si>
  <si>
    <t>Costo personale in quiescenza</t>
  </si>
  <si>
    <t>Incentivi alla progettazione lavori FINANZIAMENTO PROPRIO</t>
  </si>
  <si>
    <t>Totale costi personale</t>
  </si>
  <si>
    <t>Costi tecnici</t>
  </si>
  <si>
    <t>Costi tecnici per manutenzione ed espurgo reti</t>
  </si>
  <si>
    <t>Manutenzione fabbricati impianti ed abitazioni</t>
  </si>
  <si>
    <t>Gestione officine e magazzini tecnici</t>
  </si>
  <si>
    <t>Manutenzione elettrom.impianti e gruppi elettrogeni</t>
  </si>
  <si>
    <t>Man. telerilevam. e ponteradio</t>
  </si>
  <si>
    <t>Gestione imp.fonti rinnovabili</t>
  </si>
  <si>
    <t>Energia elettrica funzionamento impianti</t>
  </si>
  <si>
    <t>Gestione automezzi e mezzi d'opera</t>
  </si>
  <si>
    <t>Canoni passivi</t>
  </si>
  <si>
    <t>Contributi consorzio 2°</t>
  </si>
  <si>
    <t>Costi tecnici generali</t>
  </si>
  <si>
    <t>Quota ammortamento lavori capitalizzati</t>
  </si>
  <si>
    <t>Costi tecnici generali AGRONOMICI</t>
  </si>
  <si>
    <t>Totale costi tecnici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</si>
  <si>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</si>
  <si>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</si>
  <si>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</si>
  <si>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</si>
  <si>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amm.consulenze</t>
  </si>
  <si>
    <t>Assicurazioni diverse</t>
  </si>
  <si>
    <t>Informatica e servizi in outsourcing</t>
  </si>
  <si>
    <t>Attività di comunicazione e spese di rappresentanza</t>
  </si>
  <si>
    <t>Servizi di tenuta Catasto e di Riscossione</t>
  </si>
  <si>
    <t>Certificazione di qualità</t>
  </si>
  <si>
    <t>Totale costi amministrativi</t>
  </si>
  <si>
    <t>Accantonamenti</t>
  </si>
  <si>
    <t>Accantonamenti ed ammortamento costi capitalizzati</t>
  </si>
  <si>
    <t>Totale costi Gestione Ordinaria</t>
  </si>
  <si>
    <t>Costi della gestione lavori in concessione</t>
  </si>
  <si>
    <t>Nuove opere e man.str.con finanziam.PROPRIO</t>
  </si>
  <si>
    <t>Nuove opere e manut.staordinarie</t>
  </si>
  <si>
    <t>Espropri ed occupazioni temporanee</t>
  </si>
  <si>
    <t>Progettazione, direzione lavori  e costi accessori</t>
  </si>
  <si>
    <t>Totale nuove opere fin.PROPRIO</t>
  </si>
  <si>
    <t>Nuove opere e man.str.con finanziam.TERZI</t>
  </si>
  <si>
    <t>Totale nuove opere fin.TERZI</t>
  </si>
  <si>
    <t>Totale lavori in concessione</t>
  </si>
  <si>
    <t>Totale costi gestione caratteristica</t>
  </si>
  <si>
    <t>RISULTATO GESTIONE CARATTERISTICA</t>
  </si>
  <si>
    <t>Proventi finanziari</t>
  </si>
  <si>
    <t>Proventi finanziari a medio/lungo termine</t>
  </si>
  <si>
    <t>Proventi finanziari a breve termine</t>
  </si>
  <si>
    <t>Totale proventi finanziari</t>
  </si>
  <si>
    <t>Oneri finanziari</t>
  </si>
  <si>
    <t>Oneri finanziari su finanziamento medio</t>
  </si>
  <si>
    <t>Oneri finanziari correnti</t>
  </si>
  <si>
    <t>Totale Oneri finanziari</t>
  </si>
  <si>
    <t>RISULTATO GESTIONE FINANZIARIA</t>
  </si>
  <si>
    <t>Proventi accessori e straordinari</t>
  </si>
  <si>
    <t>Proventi da locazione beni immobili</t>
  </si>
  <si>
    <t>rimborsi da assicurazioni per sinistri</t>
  </si>
  <si>
    <t>Altri proventi accessori e straordinari</t>
  </si>
  <si>
    <t>Totale proventi accessori e straordinari</t>
  </si>
  <si>
    <t>Costi per attività accessorie e straordinarie</t>
  </si>
  <si>
    <t>Minusvalenze da realizzo e sopravvenienze passive</t>
  </si>
  <si>
    <t>Altri costi per attività accessorie e straordinarie</t>
  </si>
  <si>
    <t>Totale Costi per attività accessorie e straordinarie</t>
  </si>
  <si>
    <t>RISULTATI GESTIONE ACCESSORIA E STRAORDINARIA</t>
  </si>
  <si>
    <t>Imposte e tasse</t>
  </si>
  <si>
    <t>Imposte e Tasse</t>
  </si>
  <si>
    <t>RISULTATO GESTIONE TRIBUTARIA</t>
  </si>
  <si>
    <t>RISULTATO ECONOMICO</t>
  </si>
  <si>
    <t xml:space="preserve">bdg 2019
</t>
  </si>
  <si>
    <t xml:space="preserve">bdg 2018
</t>
  </si>
  <si>
    <t>scostamento 
2019/2018</t>
  </si>
  <si>
    <t>scost. %</t>
  </si>
  <si>
    <t>GESTIONE FINANZIARIA</t>
  </si>
  <si>
    <t>GESTIONE ACCESSORIA E STRAORDINARIA</t>
  </si>
  <si>
    <t>GESTIONE TRIBUTARIA</t>
  </si>
  <si>
    <t>Rimborso oneri per attività di derivaz. irrigua svolte in convenzione</t>
  </si>
  <si>
    <t>Contributi per esecuzione e manutenzione straord. opere pubbliche</t>
  </si>
  <si>
    <t>Conto</t>
  </si>
  <si>
    <t>Descrizione</t>
  </si>
  <si>
    <t>Preventivo     2019</t>
  </si>
  <si>
    <t>Preconsuntivo     2018</t>
  </si>
  <si>
    <t>Preventivo     2018</t>
  </si>
  <si>
    <t>Terreni</t>
  </si>
  <si>
    <t>Acquisto terreno cassa Cavo Naviglio - Correggio</t>
  </si>
  <si>
    <t>Fabbricati</t>
  </si>
  <si>
    <t>Manutenzione Straord. Fabbricati Propri</t>
  </si>
  <si>
    <t>Manutenzione Straord. Fabbricati Proprietà</t>
  </si>
  <si>
    <t>Adeguamento antincendio archivi centro operativo Bibbiano</t>
  </si>
  <si>
    <t>Mezzi d'opera</t>
  </si>
  <si>
    <t>Impianti e macchinari</t>
  </si>
  <si>
    <t>Realizzazione n. 3 pozzi area Val d'Enza</t>
  </si>
  <si>
    <t>Automezzi</t>
  </si>
  <si>
    <t xml:space="preserve">Mobili, arredi e macchine d'ufficio </t>
  </si>
  <si>
    <t>Mobili e arredi per Condomio V.Chierici</t>
  </si>
  <si>
    <t>Mobili e arredi fabbricati demaniali</t>
  </si>
  <si>
    <t>Mobili, arredi e macchine d'ufficio</t>
  </si>
  <si>
    <t>Attrezzatura tecnica</t>
  </si>
  <si>
    <t>Attrezzatura di sicurezza</t>
  </si>
  <si>
    <t>Strumento GPS per rilievi topografici</t>
  </si>
  <si>
    <t xml:space="preserve">Immobilizzazioni materiali in corso </t>
  </si>
  <si>
    <t>Centrale Fornace</t>
  </si>
  <si>
    <t>Centrale idroelettrica Luceria sul C/Enza</t>
  </si>
  <si>
    <t>Hardware</t>
  </si>
  <si>
    <t>Acquisto Hw (PC, monitor e stampanti)</t>
  </si>
  <si>
    <t xml:space="preserve">Rifacimento rete Sede RE </t>
  </si>
  <si>
    <t>Sale multimediali</t>
  </si>
  <si>
    <t>Hard disk server domini</t>
  </si>
  <si>
    <t>Adeguamento HW Lepida Cast.Monti</t>
  </si>
  <si>
    <t>Piattaforma localizzazione satellitare EVOGPS-WEB</t>
  </si>
  <si>
    <t>Totale immobilizzazioni materiali</t>
  </si>
  <si>
    <t>Software generali</t>
  </si>
  <si>
    <t>Sviluppo Gekob</t>
  </si>
  <si>
    <t>SW controllo log</t>
  </si>
  <si>
    <t>Licenze Window Server 2016</t>
  </si>
  <si>
    <t>Start-up MDM gestione remota telefoni</t>
  </si>
  <si>
    <t>Acquisto Sw gestione manutenzioni, lavori e scad.</t>
  </si>
  <si>
    <t>Sw Trasparenza</t>
  </si>
  <si>
    <t>Sw CRM Capacitas</t>
  </si>
  <si>
    <t>Implementaz. NAV e EDOK</t>
  </si>
  <si>
    <t>Software amministrativi</t>
  </si>
  <si>
    <t>Software tecnici</t>
  </si>
  <si>
    <t>Manutenzione Straordinaria impianti di  Terzi</t>
  </si>
  <si>
    <t xml:space="preserve">Manutenzione straordinaria fabbricati demaniali </t>
  </si>
  <si>
    <t>Sostituzione vetrate Boretto Vecchio</t>
  </si>
  <si>
    <t>Vetrate sala macchine San. Siro</t>
  </si>
  <si>
    <t>Manut.straord. Cabina Elettrica Cartoccio, 1 piano</t>
  </si>
  <si>
    <t>Costi capitalizzati</t>
  </si>
  <si>
    <t>Incarichi interventi vari - causa sisma 2012</t>
  </si>
  <si>
    <t>Totale  immobilizzazioni immateriali</t>
  </si>
  <si>
    <t>Partecipazione societarie</t>
  </si>
  <si>
    <t>TOTALE IMMOBILIZZAZIONI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</si>
</sst>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64">
    <xf numFmtId="0" fontId="0" fillId="0" borderId="0" xfId="0"/>
    <xf numFmtId="49" fontId="3" fillId="0" borderId="1" xfId="0" applyNumberFormat="1" applyFont="1" applyBorder="1"/>
    <xf numFmtId="49" fontId="0" fillId="0" borderId="0" xfId="0" applyNumberFormat="1"/>
    <xf numFmtId="164" fontId="0" fillId="0" borderId="0" xfId="0" applyNumberFormat="1"/>
    <xf numFmtId="49" fontId="4" fillId="0" borderId="0" xfId="0" applyNumberFormat="1" applyFont="1"/>
    <xf numFmtId="164" fontId="4" fillId="0" borderId="0" xfId="0" applyNumberFormat="1" applyFont="1"/>
    <xf numFmtId="49" fontId="4" fillId="0" borderId="1" xfId="0" applyNumberFormat="1" applyFont="1" applyBorder="1"/>
    <xf numFmtId="164" fontId="4" fillId="0" borderId="1" xfId="0" applyNumberFormat="1" applyFont="1" applyBorder="1"/>
    <xf numFmtId="164" fontId="0" fillId="0" borderId="1" xfId="0" applyNumberFormat="1" applyBorder="1" applyAlignment="1">
      <alignment horizontal="center" vertical="top" wrapText="1"/>
    </xf>
    <xf numFmtId="10" fontId="0" fillId="0" borderId="0" xfId="1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wrapText="1"/>
    </xf>
    <xf numFmtId="49" fontId="0" fillId="0" borderId="0" xfId="0" applyNumberFormat="1" applyAlignme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/>
    <xf numFmtId="10" fontId="4" fillId="0" borderId="0" xfId="1" applyNumberFormat="1" applyFont="1"/>
    <xf numFmtId="164" fontId="0" fillId="0" borderId="1" xfId="0" applyNumberFormat="1" applyFill="1" applyBorder="1" applyAlignment="1">
      <alignment horizontal="center" vertical="top" wrapText="1"/>
    </xf>
    <xf numFmtId="0" fontId="4" fillId="0" borderId="0" xfId="0" applyFont="1"/>
    <xf numFmtId="0" fontId="0" fillId="0" borderId="1" xfId="0" applyBorder="1"/>
    <xf numFmtId="164" fontId="4" fillId="0" borderId="0" xfId="0" applyNumberFormat="1" applyFont="1" applyBorder="1"/>
    <xf numFmtId="164" fontId="0" fillId="0" borderId="0" xfId="0" applyNumberFormat="1" applyBorder="1"/>
    <xf numFmtId="0" fontId="4" fillId="0" borderId="1" xfId="2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left" vertical="top" wrapText="1"/>
    </xf>
    <xf numFmtId="4" fontId="4" fillId="0" borderId="1" xfId="2" applyNumberFormat="1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center" wrapText="1"/>
    </xf>
    <xf numFmtId="0" fontId="1" fillId="0" borderId="0" xfId="3"/>
    <xf numFmtId="0" fontId="8" fillId="0" borderId="0" xfId="2" applyFont="1" applyFill="1" applyBorder="1" applyAlignment="1">
      <alignment horizontal="left" vertical="top" wrapText="1"/>
    </xf>
    <xf numFmtId="4" fontId="8" fillId="0" borderId="0" xfId="2" applyNumberFormat="1" applyFont="1" applyFill="1" applyBorder="1" applyAlignment="1">
      <alignment horizontal="center" wrapText="1"/>
    </xf>
    <xf numFmtId="4" fontId="10" fillId="0" borderId="0" xfId="2" applyNumberFormat="1" applyFont="1" applyFill="1" applyBorder="1" applyAlignment="1">
      <alignment horizontal="center" wrapText="1"/>
    </xf>
    <xf numFmtId="0" fontId="8" fillId="0" borderId="0" xfId="2" applyFont="1" applyFill="1" applyBorder="1" applyAlignment="1"/>
    <xf numFmtId="0" fontId="8" fillId="0" borderId="0" xfId="2" applyFont="1" applyFill="1" applyBorder="1"/>
    <xf numFmtId="4" fontId="8" fillId="0" borderId="0" xfId="2" applyNumberFormat="1" applyFont="1" applyFill="1" applyBorder="1"/>
    <xf numFmtId="0" fontId="11" fillId="0" borderId="0" xfId="2" applyFont="1" applyFill="1" applyBorder="1"/>
    <xf numFmtId="4" fontId="11" fillId="0" borderId="0" xfId="2" applyNumberFormat="1" applyFont="1" applyFill="1" applyBorder="1"/>
    <xf numFmtId="4" fontId="10" fillId="0" borderId="0" xfId="2" applyNumberFormat="1" applyFont="1" applyFill="1" applyBorder="1"/>
    <xf numFmtId="0" fontId="12" fillId="0" borderId="0" xfId="2" applyFont="1" applyFill="1" applyBorder="1" applyAlignment="1">
      <alignment horizontal="left" vertical="top" wrapText="1"/>
    </xf>
    <xf numFmtId="4" fontId="12" fillId="0" borderId="0" xfId="2" applyNumberFormat="1" applyFont="1" applyFill="1" applyBorder="1" applyAlignment="1">
      <alignment horizontal="center" wrapText="1"/>
    </xf>
    <xf numFmtId="4" fontId="13" fillId="0" borderId="0" xfId="2" applyNumberFormat="1" applyFont="1" applyFill="1" applyBorder="1" applyAlignment="1">
      <alignment horizontal="center" wrapText="1"/>
    </xf>
    <xf numFmtId="4" fontId="14" fillId="0" borderId="0" xfId="2" applyNumberFormat="1" applyFont="1" applyFill="1" applyBorder="1" applyAlignment="1"/>
    <xf numFmtId="0" fontId="14" fillId="0" borderId="0" xfId="4" applyFont="1" applyFill="1" applyBorder="1"/>
    <xf numFmtId="0" fontId="15" fillId="0" borderId="0" xfId="4" applyFont="1" applyFill="1" applyBorder="1"/>
    <xf numFmtId="0" fontId="8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vertical="top" wrapText="1"/>
    </xf>
    <xf numFmtId="4" fontId="11" fillId="0" borderId="0" xfId="2" applyNumberFormat="1" applyFont="1" applyFill="1" applyBorder="1" applyAlignment="1">
      <alignment vertical="top"/>
    </xf>
    <xf numFmtId="0" fontId="1" fillId="0" borderId="0" xfId="3" applyAlignment="1">
      <alignment vertical="top"/>
    </xf>
    <xf numFmtId="4" fontId="15" fillId="0" borderId="0" xfId="2" applyNumberFormat="1" applyFont="1" applyFill="1" applyBorder="1"/>
    <xf numFmtId="4" fontId="11" fillId="0" borderId="0" xfId="2" applyNumberFormat="1" applyFont="1" applyFill="1" applyBorder="1" applyAlignment="1"/>
    <xf numFmtId="0" fontId="14" fillId="0" borderId="0" xfId="2" applyFont="1" applyFill="1" applyBorder="1" applyAlignment="1"/>
    <xf numFmtId="0" fontId="8" fillId="0" borderId="0" xfId="2" applyFont="1" applyFill="1" applyBorder="1" applyAlignment="1">
      <alignment horizontal="right"/>
    </xf>
    <xf numFmtId="4" fontId="8" fillId="0" borderId="2" xfId="2" applyNumberFormat="1" applyFont="1" applyFill="1" applyBorder="1"/>
    <xf numFmtId="4" fontId="10" fillId="0" borderId="2" xfId="2" applyNumberFormat="1" applyFont="1" applyFill="1" applyBorder="1"/>
    <xf numFmtId="0" fontId="16" fillId="0" borderId="0" xfId="2" applyFont="1" applyFill="1" applyBorder="1" applyAlignment="1">
      <alignment vertical="top"/>
    </xf>
    <xf numFmtId="0" fontId="17" fillId="0" borderId="0" xfId="2" applyFont="1" applyFill="1" applyBorder="1" applyAlignment="1">
      <alignment vertical="top"/>
    </xf>
    <xf numFmtId="4" fontId="17" fillId="0" borderId="0" xfId="2" applyNumberFormat="1" applyFont="1" applyFill="1" applyBorder="1" applyAlignment="1">
      <alignment vertical="top"/>
    </xf>
    <xf numFmtId="4" fontId="18" fillId="0" borderId="0" xfId="2" applyNumberFormat="1" applyFont="1" applyFill="1" applyBorder="1" applyAlignment="1">
      <alignment vertical="top"/>
    </xf>
    <xf numFmtId="0" fontId="17" fillId="0" borderId="0" xfId="3" applyFont="1" applyAlignment="1">
      <alignment vertical="top"/>
    </xf>
    <xf numFmtId="0" fontId="1" fillId="0" borderId="0" xfId="3" applyFill="1"/>
    <xf numFmtId="4" fontId="14" fillId="0" borderId="0" xfId="2" applyNumberFormat="1" applyFont="1" applyFill="1" applyBorder="1" applyAlignment="1">
      <alignment horizontal="right"/>
    </xf>
    <xf numFmtId="0" fontId="14" fillId="0" borderId="0" xfId="3" applyFont="1"/>
    <xf numFmtId="4" fontId="8" fillId="0" borderId="3" xfId="2" applyNumberFormat="1" applyFont="1" applyFill="1" applyBorder="1"/>
    <xf numFmtId="4" fontId="10" fillId="0" borderId="3" xfId="2" applyNumberFormat="1" applyFont="1" applyFill="1" applyBorder="1"/>
    <xf numFmtId="4" fontId="1" fillId="0" borderId="0" xfId="3" applyNumberFormat="1"/>
    <xf numFmtId="4" fontId="6" fillId="0" borderId="0" xfId="3" applyNumberFormat="1" applyFont="1"/>
    <xf numFmtId="0" fontId="6" fillId="0" borderId="0" xfId="3" applyFont="1"/>
  </cellXfs>
  <cellStyles count="5">
    <cellStyle name="Normale" xfId="0" builtinId="0"/>
    <cellStyle name="Normale 2" xfId="3" xr:uid="{013CDB82-E352-49AD-8335-849D32A056D5}"/>
    <cellStyle name="Normale 2 2" xfId="2" xr:uid="{E33674A7-0426-4159-9DF6-1407C7E7F182}"/>
    <cellStyle name="Normale 6" xfId="4" xr:uid="{41389D86-E99F-487A-9CF7-6273586AEABE}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41272-FDE0-4E06-80DA-C0205EED1B90}">
  <sheetPr>
    <tabColor rgb="FFFFC000"/>
  </sheetPr>
  <dimension ref="A1:E181"/>
  <sheetViews>
    <sheetView tabSelected="1" topLeftCell="A47" workbookViewId="0">
      <selection activeCell="A67" sqref="A67"/>
    </sheetView>
  </sheetViews>
  <sheetFormatPr defaultRowHeight="15" x14ac:dyDescent="0.25"/>
  <cols>
    <col min="1" max="1" width="59.5703125" customWidth="1"/>
    <col min="2" max="2" width="12.7109375" style="3" customWidth="1"/>
    <col min="3" max="3" width="12.5703125" style="3" customWidth="1"/>
    <col min="4" max="4" width="12.42578125" style="3" customWidth="1"/>
  </cols>
  <sheetData>
    <row r="1" spans="1:5" ht="30" x14ac:dyDescent="0.25">
      <c r="A1" s="1" t="s">
        <v>0</v>
      </c>
      <c r="B1" s="8" t="s">
        <v>127</v>
      </c>
      <c r="C1" s="8" t="s">
        <v>128</v>
      </c>
      <c r="D1" s="8" t="s">
        <v>129</v>
      </c>
      <c r="E1" s="16" t="s">
        <v>130</v>
      </c>
    </row>
    <row r="2" spans="1:5" x14ac:dyDescent="0.25">
      <c r="A2" s="2" t="s">
        <v>1</v>
      </c>
    </row>
    <row r="3" spans="1:5" x14ac:dyDescent="0.25">
      <c r="A3" s="2" t="s">
        <v>1</v>
      </c>
    </row>
    <row r="4" spans="1:5" x14ac:dyDescent="0.25">
      <c r="A4" s="4" t="s">
        <v>2</v>
      </c>
      <c r="B4" s="5"/>
      <c r="C4" s="5"/>
      <c r="D4" s="5"/>
    </row>
    <row r="5" spans="1:5" x14ac:dyDescent="0.25">
      <c r="A5" s="2" t="s">
        <v>1</v>
      </c>
    </row>
    <row r="6" spans="1:5" x14ac:dyDescent="0.25">
      <c r="A6" s="4" t="s">
        <v>3</v>
      </c>
      <c r="B6" s="5"/>
      <c r="C6" s="5"/>
      <c r="D6" s="5"/>
    </row>
    <row r="7" spans="1:5" x14ac:dyDescent="0.25">
      <c r="A7" s="2" t="s">
        <v>1</v>
      </c>
    </row>
    <row r="8" spans="1:5" ht="30" x14ac:dyDescent="0.25">
      <c r="A8" s="11" t="s">
        <v>4</v>
      </c>
      <c r="B8" s="5"/>
      <c r="C8" s="5"/>
      <c r="D8" s="5"/>
    </row>
    <row r="9" spans="1:5" hidden="1" x14ac:dyDescent="0.25">
      <c r="A9" s="2" t="s">
        <v>1</v>
      </c>
    </row>
    <row r="10" spans="1:5" hidden="1" x14ac:dyDescent="0.25">
      <c r="A10" s="4" t="s">
        <v>5</v>
      </c>
      <c r="B10" s="5"/>
      <c r="C10" s="5"/>
      <c r="D10" s="5"/>
    </row>
    <row r="11" spans="1:5" hidden="1" x14ac:dyDescent="0.25">
      <c r="A11" s="2" t="s">
        <v>6</v>
      </c>
      <c r="B11" s="3">
        <v>23035793</v>
      </c>
      <c r="C11" s="3">
        <v>22643455</v>
      </c>
      <c r="D11" s="3">
        <v>392338</v>
      </c>
      <c r="E11" s="9">
        <f>D11/C11</f>
        <v>1.732677279151967E-2</v>
      </c>
    </row>
    <row r="12" spans="1:5" hidden="1" x14ac:dyDescent="0.25">
      <c r="A12" s="2" t="s">
        <v>7</v>
      </c>
    </row>
    <row r="13" spans="1:5" hidden="1" x14ac:dyDescent="0.25">
      <c r="A13" s="2" t="s">
        <v>8</v>
      </c>
    </row>
    <row r="14" spans="1:5" hidden="1" x14ac:dyDescent="0.25">
      <c r="A14" s="4" t="s">
        <v>9</v>
      </c>
      <c r="B14" s="5">
        <v>23035793</v>
      </c>
      <c r="C14" s="5">
        <v>22643455</v>
      </c>
      <c r="D14" s="5">
        <v>392338</v>
      </c>
    </row>
    <row r="15" spans="1:5" hidden="1" x14ac:dyDescent="0.25">
      <c r="A15" s="2" t="s">
        <v>1</v>
      </c>
    </row>
    <row r="16" spans="1:5" hidden="1" x14ac:dyDescent="0.25">
      <c r="A16" s="4" t="s">
        <v>10</v>
      </c>
      <c r="B16" s="5"/>
      <c r="C16" s="5"/>
      <c r="D16" s="5"/>
    </row>
    <row r="17" spans="1:4" hidden="1" x14ac:dyDescent="0.25">
      <c r="A17" s="2" t="s">
        <v>11</v>
      </c>
    </row>
    <row r="18" spans="1:4" hidden="1" x14ac:dyDescent="0.25">
      <c r="A18" s="2" t="s">
        <v>12</v>
      </c>
    </row>
    <row r="19" spans="1:4" hidden="1" x14ac:dyDescent="0.25">
      <c r="A19" s="2" t="s">
        <v>13</v>
      </c>
      <c r="B19" s="3">
        <v>1334924</v>
      </c>
      <c r="C19" s="3">
        <v>1334924</v>
      </c>
    </row>
    <row r="20" spans="1:4" hidden="1" x14ac:dyDescent="0.25">
      <c r="A20" s="4" t="s">
        <v>14</v>
      </c>
      <c r="B20" s="5">
        <v>1334924</v>
      </c>
      <c r="C20" s="5">
        <v>1334924</v>
      </c>
      <c r="D20" s="5"/>
    </row>
    <row r="21" spans="1:4" hidden="1" x14ac:dyDescent="0.25">
      <c r="A21" s="2" t="s">
        <v>1</v>
      </c>
    </row>
    <row r="22" spans="1:4" hidden="1" x14ac:dyDescent="0.25">
      <c r="A22" s="4" t="s">
        <v>15</v>
      </c>
      <c r="B22" s="5"/>
      <c r="C22" s="5"/>
      <c r="D22" s="5"/>
    </row>
    <row r="23" spans="1:4" hidden="1" x14ac:dyDescent="0.25">
      <c r="A23" s="2" t="s">
        <v>16</v>
      </c>
    </row>
    <row r="24" spans="1:4" hidden="1" x14ac:dyDescent="0.25">
      <c r="A24" s="2" t="s">
        <v>17</v>
      </c>
    </row>
    <row r="25" spans="1:4" hidden="1" x14ac:dyDescent="0.25">
      <c r="A25" s="2" t="s">
        <v>18</v>
      </c>
    </row>
    <row r="26" spans="1:4" hidden="1" x14ac:dyDescent="0.25">
      <c r="A26" s="2" t="s">
        <v>19</v>
      </c>
    </row>
    <row r="27" spans="1:4" hidden="1" x14ac:dyDescent="0.25">
      <c r="A27" s="4" t="s">
        <v>20</v>
      </c>
      <c r="B27" s="5"/>
      <c r="C27" s="5"/>
      <c r="D27" s="5"/>
    </row>
    <row r="28" spans="1:4" hidden="1" x14ac:dyDescent="0.25">
      <c r="A28" s="2" t="s">
        <v>1</v>
      </c>
    </row>
    <row r="29" spans="1:4" hidden="1" x14ac:dyDescent="0.25">
      <c r="A29" s="4" t="s">
        <v>21</v>
      </c>
      <c r="B29" s="5"/>
      <c r="C29" s="5"/>
      <c r="D29" s="5"/>
    </row>
    <row r="30" spans="1:4" hidden="1" x14ac:dyDescent="0.25">
      <c r="A30" s="2" t="s">
        <v>22</v>
      </c>
    </row>
    <row r="31" spans="1:4" hidden="1" x14ac:dyDescent="0.25">
      <c r="A31" s="2" t="s">
        <v>23</v>
      </c>
    </row>
    <row r="32" spans="1:4" hidden="1" x14ac:dyDescent="0.25">
      <c r="A32" s="2" t="s">
        <v>24</v>
      </c>
    </row>
    <row r="33" spans="1:5" hidden="1" x14ac:dyDescent="0.25">
      <c r="A33" s="4" t="s">
        <v>25</v>
      </c>
      <c r="B33" s="5"/>
      <c r="C33" s="5"/>
      <c r="D33" s="5"/>
    </row>
    <row r="34" spans="1:5" hidden="1" x14ac:dyDescent="0.25">
      <c r="A34" s="2" t="s">
        <v>1</v>
      </c>
    </row>
    <row r="35" spans="1:5" hidden="1" x14ac:dyDescent="0.25">
      <c r="A35" s="4" t="s">
        <v>26</v>
      </c>
      <c r="B35" s="5">
        <v>24370717</v>
      </c>
      <c r="C35" s="5">
        <v>23978379</v>
      </c>
      <c r="D35" s="5">
        <v>392338</v>
      </c>
    </row>
    <row r="36" spans="1:5" hidden="1" x14ac:dyDescent="0.25">
      <c r="A36" s="2" t="s">
        <v>1</v>
      </c>
    </row>
    <row r="37" spans="1:5" hidden="1" x14ac:dyDescent="0.25">
      <c r="A37" s="4" t="s">
        <v>27</v>
      </c>
      <c r="B37" s="5"/>
      <c r="C37" s="5"/>
      <c r="D37" s="5"/>
    </row>
    <row r="38" spans="1:5" hidden="1" x14ac:dyDescent="0.25">
      <c r="A38" s="2" t="s">
        <v>28</v>
      </c>
    </row>
    <row r="39" spans="1:5" hidden="1" x14ac:dyDescent="0.25">
      <c r="A39" s="2" t="s">
        <v>29</v>
      </c>
    </row>
    <row r="40" spans="1:5" hidden="1" x14ac:dyDescent="0.25">
      <c r="A40" s="2" t="s">
        <v>30</v>
      </c>
    </row>
    <row r="41" spans="1:5" hidden="1" x14ac:dyDescent="0.25">
      <c r="A41" s="2" t="s">
        <v>31</v>
      </c>
    </row>
    <row r="42" spans="1:5" hidden="1" x14ac:dyDescent="0.25">
      <c r="A42" s="2" t="s">
        <v>32</v>
      </c>
    </row>
    <row r="43" spans="1:5" hidden="1" x14ac:dyDescent="0.25">
      <c r="A43" s="2" t="s">
        <v>33</v>
      </c>
    </row>
    <row r="44" spans="1:5" hidden="1" x14ac:dyDescent="0.25">
      <c r="A44" s="2" t="s">
        <v>34</v>
      </c>
    </row>
    <row r="45" spans="1:5" hidden="1" x14ac:dyDescent="0.25">
      <c r="A45" s="4" t="s">
        <v>35</v>
      </c>
      <c r="B45" s="5"/>
      <c r="C45" s="5"/>
      <c r="D45" s="5"/>
    </row>
    <row r="46" spans="1:5" hidden="1" x14ac:dyDescent="0.25">
      <c r="A46" s="2" t="s">
        <v>1</v>
      </c>
    </row>
    <row r="47" spans="1:5" x14ac:dyDescent="0.25">
      <c r="A47" s="4" t="s">
        <v>36</v>
      </c>
      <c r="B47" s="5">
        <v>24370717</v>
      </c>
      <c r="C47" s="5">
        <v>23978379</v>
      </c>
      <c r="D47" s="5">
        <v>392338</v>
      </c>
      <c r="E47" s="15">
        <f>D47/C47</f>
        <v>1.6362156924786285E-2</v>
      </c>
    </row>
    <row r="48" spans="1:5" x14ac:dyDescent="0.25">
      <c r="A48" s="2" t="s">
        <v>1</v>
      </c>
      <c r="E48" s="17"/>
    </row>
    <row r="49" spans="1:5" x14ac:dyDescent="0.25">
      <c r="A49" s="10" t="s">
        <v>37</v>
      </c>
      <c r="B49" s="5"/>
      <c r="C49" s="5"/>
      <c r="D49" s="5"/>
      <c r="E49" s="17"/>
    </row>
    <row r="50" spans="1:5" x14ac:dyDescent="0.25">
      <c r="A50" s="4" t="s">
        <v>37</v>
      </c>
      <c r="B50" s="5">
        <v>694640</v>
      </c>
      <c r="C50" s="5">
        <v>701540</v>
      </c>
      <c r="D50" s="5">
        <v>-6900</v>
      </c>
      <c r="E50" s="15">
        <f>D50/C50</f>
        <v>-9.8355047467001168E-3</v>
      </c>
    </row>
    <row r="51" spans="1:5" x14ac:dyDescent="0.25">
      <c r="A51" s="2" t="s">
        <v>1</v>
      </c>
      <c r="E51" s="17"/>
    </row>
    <row r="52" spans="1:5" x14ac:dyDescent="0.25">
      <c r="A52" s="10" t="s">
        <v>38</v>
      </c>
      <c r="B52" s="5"/>
      <c r="C52" s="5"/>
      <c r="D52" s="5"/>
      <c r="E52" s="17"/>
    </row>
    <row r="53" spans="1:5" x14ac:dyDescent="0.25">
      <c r="A53" s="4" t="s">
        <v>39</v>
      </c>
      <c r="B53" s="5">
        <v>108200</v>
      </c>
      <c r="C53" s="5">
        <v>169703</v>
      </c>
      <c r="D53" s="5">
        <v>-61503</v>
      </c>
      <c r="E53" s="15">
        <f>D53/C53</f>
        <v>-0.36241551416297885</v>
      </c>
    </row>
    <row r="54" spans="1:5" x14ac:dyDescent="0.25">
      <c r="A54" s="2" t="s">
        <v>1</v>
      </c>
    </row>
    <row r="55" spans="1:5" x14ac:dyDescent="0.25">
      <c r="A55" s="10" t="s">
        <v>40</v>
      </c>
      <c r="B55" s="5"/>
      <c r="C55" s="5"/>
      <c r="D55" s="5"/>
    </row>
    <row r="56" spans="1:5" x14ac:dyDescent="0.25">
      <c r="A56" s="2" t="s">
        <v>41</v>
      </c>
      <c r="B56" s="3">
        <v>78691</v>
      </c>
      <c r="C56" s="3">
        <v>98691</v>
      </c>
      <c r="D56" s="3">
        <v>-20000</v>
      </c>
      <c r="E56" s="9">
        <f t="shared" ref="E56:E63" si="0">D56/C56</f>
        <v>-0.20265272415924451</v>
      </c>
    </row>
    <row r="57" spans="1:5" x14ac:dyDescent="0.25">
      <c r="A57" s="12" t="s">
        <v>134</v>
      </c>
      <c r="B57" s="3">
        <v>543950</v>
      </c>
      <c r="C57" s="3">
        <v>510467</v>
      </c>
      <c r="D57" s="3">
        <v>33483</v>
      </c>
      <c r="E57" s="9">
        <f t="shared" si="0"/>
        <v>6.5592878677759772E-2</v>
      </c>
    </row>
    <row r="58" spans="1:5" x14ac:dyDescent="0.25">
      <c r="A58" s="2" t="s">
        <v>42</v>
      </c>
      <c r="C58" s="3">
        <v>119000</v>
      </c>
      <c r="D58" s="3">
        <v>-119000</v>
      </c>
      <c r="E58" s="9">
        <f t="shared" si="0"/>
        <v>-1</v>
      </c>
    </row>
    <row r="59" spans="1:5" x14ac:dyDescent="0.25">
      <c r="A59" s="2" t="s">
        <v>43</v>
      </c>
      <c r="B59" s="3">
        <v>7000</v>
      </c>
      <c r="C59" s="3">
        <v>7000</v>
      </c>
      <c r="E59" s="9">
        <f t="shared" si="0"/>
        <v>0</v>
      </c>
    </row>
    <row r="60" spans="1:5" x14ac:dyDescent="0.25">
      <c r="A60" s="2" t="s">
        <v>44</v>
      </c>
      <c r="B60" s="3">
        <v>93379</v>
      </c>
      <c r="C60" s="3">
        <v>93379</v>
      </c>
      <c r="E60" s="9">
        <f t="shared" si="0"/>
        <v>0</v>
      </c>
    </row>
    <row r="61" spans="1:5" x14ac:dyDescent="0.25">
      <c r="A61" s="2" t="s">
        <v>45</v>
      </c>
      <c r="B61" s="3">
        <v>471670</v>
      </c>
      <c r="C61" s="3">
        <v>583224</v>
      </c>
      <c r="D61" s="3">
        <v>-111554</v>
      </c>
      <c r="E61" s="9">
        <f t="shared" si="0"/>
        <v>-0.19127127827387075</v>
      </c>
    </row>
    <row r="62" spans="1:5" x14ac:dyDescent="0.25">
      <c r="A62" s="2" t="s">
        <v>46</v>
      </c>
      <c r="B62" s="3">
        <v>17697</v>
      </c>
      <c r="C62" s="3">
        <v>17697</v>
      </c>
      <c r="E62" s="9">
        <f t="shared" si="0"/>
        <v>0</v>
      </c>
    </row>
    <row r="63" spans="1:5" x14ac:dyDescent="0.25">
      <c r="A63" s="4" t="s">
        <v>47</v>
      </c>
      <c r="B63" s="5">
        <v>1212387</v>
      </c>
      <c r="C63" s="5">
        <v>1429458</v>
      </c>
      <c r="D63" s="5">
        <v>-217071</v>
      </c>
      <c r="E63" s="15">
        <f t="shared" si="0"/>
        <v>-0.15185545850245338</v>
      </c>
    </row>
    <row r="64" spans="1:5" x14ac:dyDescent="0.25">
      <c r="A64" s="2" t="s">
        <v>1</v>
      </c>
    </row>
    <row r="65" spans="1:5" x14ac:dyDescent="0.25">
      <c r="A65" s="10" t="s">
        <v>48</v>
      </c>
      <c r="B65" s="5"/>
      <c r="C65" s="5"/>
      <c r="D65" s="5"/>
    </row>
    <row r="66" spans="1:5" x14ac:dyDescent="0.25">
      <c r="A66" s="4" t="s">
        <v>48</v>
      </c>
      <c r="B66" s="5">
        <v>782400</v>
      </c>
      <c r="C66" s="5">
        <v>1294000</v>
      </c>
      <c r="D66" s="5">
        <v>-511600</v>
      </c>
      <c r="E66" s="15">
        <f>D66/C66</f>
        <v>-0.39536321483771253</v>
      </c>
    </row>
    <row r="67" spans="1:5" x14ac:dyDescent="0.25">
      <c r="A67" s="2" t="s">
        <v>1</v>
      </c>
      <c r="E67" s="17"/>
    </row>
    <row r="68" spans="1:5" x14ac:dyDescent="0.25">
      <c r="A68" s="4" t="s">
        <v>49</v>
      </c>
      <c r="B68" s="5">
        <v>27168344</v>
      </c>
      <c r="C68" s="5">
        <v>27573080</v>
      </c>
      <c r="D68" s="5">
        <v>-404736</v>
      </c>
      <c r="E68" s="15">
        <f>D68/C68</f>
        <v>-1.4678664842665383E-2</v>
      </c>
    </row>
    <row r="69" spans="1:5" x14ac:dyDescent="0.25">
      <c r="A69" s="2" t="s">
        <v>1</v>
      </c>
    </row>
    <row r="70" spans="1:5" ht="30" x14ac:dyDescent="0.25">
      <c r="A70" s="13" t="s">
        <v>50</v>
      </c>
      <c r="B70" s="5"/>
      <c r="C70" s="5"/>
      <c r="D70" s="5"/>
    </row>
    <row r="71" spans="1:5" x14ac:dyDescent="0.25">
      <c r="A71" s="14" t="s">
        <v>135</v>
      </c>
      <c r="B71" s="5"/>
      <c r="C71" s="5"/>
      <c r="D71" s="5"/>
    </row>
    <row r="72" spans="1:5" x14ac:dyDescent="0.25">
      <c r="A72" s="10" t="s">
        <v>51</v>
      </c>
      <c r="B72" s="5"/>
      <c r="C72" s="5"/>
      <c r="D72" s="5"/>
    </row>
    <row r="73" spans="1:5" x14ac:dyDescent="0.25">
      <c r="A73" s="2" t="s">
        <v>52</v>
      </c>
      <c r="B73" s="3">
        <v>163500</v>
      </c>
      <c r="C73" s="3">
        <v>413500</v>
      </c>
      <c r="D73" s="3">
        <v>-250000</v>
      </c>
      <c r="E73" s="9">
        <f>D73/C73</f>
        <v>-0.60459492140266025</v>
      </c>
    </row>
    <row r="74" spans="1:5" x14ac:dyDescent="0.25">
      <c r="A74" s="2" t="s">
        <v>53</v>
      </c>
    </row>
    <row r="75" spans="1:5" x14ac:dyDescent="0.25">
      <c r="A75" s="4" t="s">
        <v>54</v>
      </c>
      <c r="B75" s="5">
        <v>163500</v>
      </c>
      <c r="C75" s="5">
        <v>413500</v>
      </c>
      <c r="D75" s="5">
        <v>-250000</v>
      </c>
      <c r="E75" s="15">
        <f>D75/C75</f>
        <v>-0.60459492140266025</v>
      </c>
    </row>
    <row r="76" spans="1:5" x14ac:dyDescent="0.25">
      <c r="A76" s="2" t="s">
        <v>1</v>
      </c>
    </row>
    <row r="77" spans="1:5" x14ac:dyDescent="0.25">
      <c r="A77" s="2" t="s">
        <v>55</v>
      </c>
    </row>
    <row r="78" spans="1:5" x14ac:dyDescent="0.25">
      <c r="A78" s="4" t="s">
        <v>55</v>
      </c>
      <c r="B78" s="5">
        <v>27331844</v>
      </c>
      <c r="C78" s="5">
        <v>27986580</v>
      </c>
      <c r="D78" s="5">
        <v>-654736</v>
      </c>
      <c r="E78" s="15">
        <f>D78/C78</f>
        <v>-2.3394641288789125E-2</v>
      </c>
    </row>
    <row r="79" spans="1:5" x14ac:dyDescent="0.25">
      <c r="A79" s="2" t="s">
        <v>1</v>
      </c>
    </row>
    <row r="80" spans="1:5" x14ac:dyDescent="0.25">
      <c r="A80" s="4" t="s">
        <v>56</v>
      </c>
      <c r="B80" s="5"/>
      <c r="C80" s="5"/>
      <c r="D80" s="5"/>
    </row>
    <row r="81" spans="1:5" x14ac:dyDescent="0.25">
      <c r="A81" s="2" t="s">
        <v>1</v>
      </c>
    </row>
    <row r="82" spans="1:5" x14ac:dyDescent="0.25">
      <c r="A82" s="10" t="s">
        <v>57</v>
      </c>
      <c r="B82" s="5"/>
      <c r="C82" s="5"/>
      <c r="D82" s="5"/>
    </row>
    <row r="83" spans="1:5" x14ac:dyDescent="0.25">
      <c r="A83" s="2" t="s">
        <v>58</v>
      </c>
      <c r="B83" s="3">
        <v>6144511</v>
      </c>
      <c r="C83" s="3">
        <v>6273586</v>
      </c>
      <c r="D83" s="3">
        <v>-129075</v>
      </c>
      <c r="E83" s="9">
        <f t="shared" ref="E83:E86" si="1">D83/C83</f>
        <v>-2.0574357313345192E-2</v>
      </c>
    </row>
    <row r="84" spans="1:5" x14ac:dyDescent="0.25">
      <c r="A84" s="2" t="s">
        <v>59</v>
      </c>
      <c r="B84" s="3">
        <v>678534</v>
      </c>
      <c r="C84" s="3">
        <v>671347</v>
      </c>
      <c r="D84" s="3">
        <v>7187</v>
      </c>
      <c r="E84" s="9">
        <f t="shared" si="1"/>
        <v>1.0705343138496188E-2</v>
      </c>
    </row>
    <row r="85" spans="1:5" x14ac:dyDescent="0.25">
      <c r="A85" s="2" t="s">
        <v>60</v>
      </c>
      <c r="B85" s="3">
        <v>4187372</v>
      </c>
      <c r="C85" s="3">
        <v>4280109</v>
      </c>
      <c r="D85" s="3">
        <v>-92737</v>
      </c>
      <c r="E85" s="9">
        <f t="shared" si="1"/>
        <v>-2.1666971565443779E-2</v>
      </c>
    </row>
    <row r="86" spans="1:5" x14ac:dyDescent="0.25">
      <c r="A86" s="2" t="s">
        <v>61</v>
      </c>
      <c r="B86" s="3">
        <v>50795</v>
      </c>
      <c r="C86" s="3">
        <v>71477</v>
      </c>
      <c r="D86" s="3">
        <v>-20682</v>
      </c>
      <c r="E86" s="9">
        <f t="shared" si="1"/>
        <v>-0.28935181946640176</v>
      </c>
    </row>
    <row r="87" spans="1:5" x14ac:dyDescent="0.25">
      <c r="A87" s="2" t="s">
        <v>62</v>
      </c>
    </row>
    <row r="88" spans="1:5" x14ac:dyDescent="0.25">
      <c r="A88" s="4" t="s">
        <v>63</v>
      </c>
      <c r="B88" s="5">
        <v>11061212</v>
      </c>
      <c r="C88" s="5">
        <v>11296519</v>
      </c>
      <c r="D88" s="5">
        <v>-235307</v>
      </c>
      <c r="E88" s="15">
        <f>D88/C88</f>
        <v>-2.0830045078488339E-2</v>
      </c>
    </row>
    <row r="89" spans="1:5" x14ac:dyDescent="0.25">
      <c r="A89" s="2" t="s">
        <v>1</v>
      </c>
    </row>
    <row r="90" spans="1:5" x14ac:dyDescent="0.25">
      <c r="A90" s="10" t="s">
        <v>64</v>
      </c>
      <c r="B90" s="5"/>
      <c r="C90" s="5"/>
      <c r="D90" s="5"/>
    </row>
    <row r="91" spans="1:5" x14ac:dyDescent="0.25">
      <c r="A91" s="2" t="s">
        <v>65</v>
      </c>
      <c r="B91" s="3">
        <v>3522773</v>
      </c>
      <c r="C91" s="3">
        <v>3485448</v>
      </c>
      <c r="D91" s="3">
        <v>37325</v>
      </c>
      <c r="E91" s="9">
        <f t="shared" ref="E91:E104" si="2">D91/C91</f>
        <v>1.0708809886132285E-2</v>
      </c>
    </row>
    <row r="92" spans="1:5" x14ac:dyDescent="0.25">
      <c r="A92" s="2" t="s">
        <v>66</v>
      </c>
      <c r="B92" s="3">
        <v>113300</v>
      </c>
      <c r="C92" s="3">
        <v>120300</v>
      </c>
      <c r="D92" s="3">
        <v>-7000</v>
      </c>
      <c r="E92" s="9">
        <f t="shared" si="2"/>
        <v>-5.8187863674147966E-2</v>
      </c>
    </row>
    <row r="93" spans="1:5" x14ac:dyDescent="0.25">
      <c r="A93" s="2" t="s">
        <v>67</v>
      </c>
      <c r="B93" s="3">
        <v>156657</v>
      </c>
      <c r="C93" s="3">
        <v>194060</v>
      </c>
      <c r="D93" s="3">
        <v>-37403</v>
      </c>
      <c r="E93" s="9">
        <f t="shared" si="2"/>
        <v>-0.19273935896114605</v>
      </c>
    </row>
    <row r="94" spans="1:5" x14ac:dyDescent="0.25">
      <c r="A94" s="2" t="s">
        <v>68</v>
      </c>
      <c r="B94" s="3">
        <v>800077</v>
      </c>
      <c r="C94" s="3">
        <v>828578</v>
      </c>
      <c r="D94" s="3">
        <v>-28501</v>
      </c>
      <c r="E94" s="9">
        <f t="shared" si="2"/>
        <v>-3.4397485813043555E-2</v>
      </c>
    </row>
    <row r="95" spans="1:5" x14ac:dyDescent="0.25">
      <c r="A95" s="2" t="s">
        <v>69</v>
      </c>
      <c r="B95" s="3">
        <v>136000</v>
      </c>
      <c r="C95" s="3">
        <v>113000</v>
      </c>
      <c r="D95" s="3">
        <v>23000</v>
      </c>
      <c r="E95" s="9">
        <f t="shared" si="2"/>
        <v>0.20353982300884957</v>
      </c>
    </row>
    <row r="96" spans="1:5" x14ac:dyDescent="0.25">
      <c r="A96" s="2" t="s">
        <v>70</v>
      </c>
      <c r="B96" s="3">
        <v>32338</v>
      </c>
      <c r="C96" s="3">
        <v>33838</v>
      </c>
      <c r="D96" s="3">
        <v>-1500</v>
      </c>
      <c r="E96" s="9">
        <f t="shared" si="2"/>
        <v>-4.4328861043796915E-2</v>
      </c>
    </row>
    <row r="97" spans="1:5" x14ac:dyDescent="0.25">
      <c r="A97" s="2" t="s">
        <v>71</v>
      </c>
      <c r="B97" s="3">
        <v>2755000</v>
      </c>
      <c r="C97" s="3">
        <v>2422000</v>
      </c>
      <c r="D97" s="3">
        <v>333000</v>
      </c>
      <c r="E97" s="9">
        <f t="shared" si="2"/>
        <v>0.1374896779521057</v>
      </c>
    </row>
    <row r="98" spans="1:5" x14ac:dyDescent="0.25">
      <c r="A98" s="2" t="s">
        <v>72</v>
      </c>
      <c r="B98" s="3">
        <v>1275091</v>
      </c>
      <c r="C98" s="3">
        <v>1278446</v>
      </c>
      <c r="D98" s="3">
        <v>-3355</v>
      </c>
      <c r="E98" s="9">
        <f t="shared" si="2"/>
        <v>-2.624279789682161E-3</v>
      </c>
    </row>
    <row r="99" spans="1:5" x14ac:dyDescent="0.25">
      <c r="A99" s="2" t="s">
        <v>73</v>
      </c>
      <c r="B99" s="3">
        <v>42067</v>
      </c>
      <c r="C99" s="3">
        <v>42067</v>
      </c>
      <c r="E99" s="9">
        <f t="shared" si="2"/>
        <v>0</v>
      </c>
    </row>
    <row r="100" spans="1:5" x14ac:dyDescent="0.25">
      <c r="A100" s="2" t="s">
        <v>74</v>
      </c>
      <c r="E100" s="9"/>
    </row>
    <row r="101" spans="1:5" x14ac:dyDescent="0.25">
      <c r="A101" s="2" t="s">
        <v>75</v>
      </c>
      <c r="B101" s="3">
        <v>616671</v>
      </c>
      <c r="C101" s="3">
        <v>636741</v>
      </c>
      <c r="D101" s="3">
        <v>-20070</v>
      </c>
      <c r="E101" s="9">
        <f t="shared" si="2"/>
        <v>-3.1519880139648619E-2</v>
      </c>
    </row>
    <row r="102" spans="1:5" x14ac:dyDescent="0.25">
      <c r="A102" s="2" t="s">
        <v>76</v>
      </c>
      <c r="B102" s="3">
        <v>112983</v>
      </c>
      <c r="C102" s="3">
        <v>123114</v>
      </c>
      <c r="D102" s="3">
        <v>-10131</v>
      </c>
      <c r="E102" s="9">
        <f t="shared" si="2"/>
        <v>-8.2289585262439693E-2</v>
      </c>
    </row>
    <row r="103" spans="1:5" x14ac:dyDescent="0.25">
      <c r="A103" s="2" t="s">
        <v>77</v>
      </c>
    </row>
    <row r="104" spans="1:5" x14ac:dyDescent="0.25">
      <c r="A104" s="4" t="s">
        <v>78</v>
      </c>
      <c r="B104" s="5">
        <v>9562957</v>
      </c>
      <c r="C104" s="5">
        <v>9277592</v>
      </c>
      <c r="D104" s="5">
        <v>285365</v>
      </c>
      <c r="E104" s="15">
        <f t="shared" si="2"/>
        <v>3.0758520098749763E-2</v>
      </c>
    </row>
    <row r="105" spans="1:5" x14ac:dyDescent="0.25">
      <c r="A105" s="2" t="s">
        <v>1</v>
      </c>
    </row>
    <row r="106" spans="1:5" x14ac:dyDescent="0.25">
      <c r="A106" s="10" t="s">
        <v>79</v>
      </c>
      <c r="B106" s="5"/>
      <c r="C106" s="5"/>
      <c r="D106" s="5"/>
    </row>
    <row r="107" spans="1:5" x14ac:dyDescent="0.25">
      <c r="A107" s="2" t="s">
        <v>80</v>
      </c>
      <c r="B107" s="3">
        <v>477744</v>
      </c>
      <c r="C107" s="3">
        <v>474051</v>
      </c>
      <c r="D107" s="3">
        <v>3693</v>
      </c>
      <c r="E107" s="9">
        <f t="shared" ref="E107:E116" si="3">D107/C107</f>
        <v>7.7903010435586041E-3</v>
      </c>
    </row>
    <row r="108" spans="1:5" x14ac:dyDescent="0.25">
      <c r="A108" s="2" t="s">
        <v>81</v>
      </c>
      <c r="B108" s="3">
        <v>112513</v>
      </c>
      <c r="C108" s="3">
        <v>112513</v>
      </c>
      <c r="E108" s="9">
        <f t="shared" si="3"/>
        <v>0</v>
      </c>
    </row>
    <row r="109" spans="1:5" x14ac:dyDescent="0.25">
      <c r="A109" s="2" t="s">
        <v>82</v>
      </c>
      <c r="B109" s="3">
        <v>135800</v>
      </c>
      <c r="C109" s="3">
        <v>134039</v>
      </c>
      <c r="D109" s="3">
        <v>1761</v>
      </c>
      <c r="E109" s="9">
        <f t="shared" si="3"/>
        <v>1.3137967308022292E-2</v>
      </c>
    </row>
    <row r="110" spans="1:5" x14ac:dyDescent="0.25">
      <c r="A110" s="2" t="s">
        <v>83</v>
      </c>
      <c r="B110" s="3">
        <v>70070</v>
      </c>
      <c r="C110" s="3">
        <v>43500</v>
      </c>
      <c r="D110" s="3">
        <v>26570</v>
      </c>
      <c r="E110" s="9">
        <f t="shared" si="3"/>
        <v>0.61080459770114948</v>
      </c>
    </row>
    <row r="111" spans="1:5" x14ac:dyDescent="0.25">
      <c r="A111" s="2" t="s">
        <v>84</v>
      </c>
      <c r="B111" s="3">
        <v>213000</v>
      </c>
      <c r="C111" s="3">
        <v>213000</v>
      </c>
      <c r="E111" s="9">
        <f t="shared" si="3"/>
        <v>0</v>
      </c>
    </row>
    <row r="112" spans="1:5" x14ac:dyDescent="0.25">
      <c r="A112" s="2" t="s">
        <v>85</v>
      </c>
      <c r="B112" s="3">
        <v>320551</v>
      </c>
      <c r="C112" s="3">
        <v>308006</v>
      </c>
      <c r="D112" s="3">
        <v>12545</v>
      </c>
      <c r="E112" s="9">
        <f t="shared" si="3"/>
        <v>4.0729726044297837E-2</v>
      </c>
    </row>
    <row r="113" spans="1:5" x14ac:dyDescent="0.25">
      <c r="A113" s="2" t="s">
        <v>86</v>
      </c>
      <c r="B113" s="3">
        <v>96430</v>
      </c>
      <c r="C113" s="3">
        <v>99429</v>
      </c>
      <c r="D113" s="3">
        <v>-2999</v>
      </c>
      <c r="E113" s="9">
        <f t="shared" si="3"/>
        <v>-3.0162226312242905E-2</v>
      </c>
    </row>
    <row r="114" spans="1:5" x14ac:dyDescent="0.25">
      <c r="A114" s="2" t="s">
        <v>87</v>
      </c>
      <c r="B114" s="3">
        <v>923220</v>
      </c>
      <c r="C114" s="3">
        <v>949690</v>
      </c>
      <c r="D114" s="3">
        <v>-26470</v>
      </c>
      <c r="E114" s="9">
        <f t="shared" si="3"/>
        <v>-2.7872253050995589E-2</v>
      </c>
    </row>
    <row r="115" spans="1:5" x14ac:dyDescent="0.25">
      <c r="A115" s="2" t="s">
        <v>88</v>
      </c>
      <c r="B115" s="3">
        <v>13235</v>
      </c>
      <c r="C115" s="3">
        <v>13250</v>
      </c>
      <c r="D115" s="3">
        <v>-15</v>
      </c>
      <c r="E115" s="9">
        <f t="shared" si="3"/>
        <v>-1.1320754716981133E-3</v>
      </c>
    </row>
    <row r="116" spans="1:5" x14ac:dyDescent="0.25">
      <c r="A116" s="4" t="s">
        <v>89</v>
      </c>
      <c r="B116" s="5">
        <v>2362563</v>
      </c>
      <c r="C116" s="5">
        <v>2347478</v>
      </c>
      <c r="D116" s="5">
        <v>15085</v>
      </c>
      <c r="E116" s="15">
        <f t="shared" si="3"/>
        <v>6.4260453133107107E-3</v>
      </c>
    </row>
    <row r="117" spans="1:5" x14ac:dyDescent="0.25">
      <c r="A117" s="2" t="s">
        <v>1</v>
      </c>
    </row>
    <row r="118" spans="1:5" x14ac:dyDescent="0.25">
      <c r="A118" s="10" t="s">
        <v>90</v>
      </c>
      <c r="B118" s="5"/>
      <c r="C118" s="5"/>
      <c r="D118" s="5"/>
    </row>
    <row r="119" spans="1:5" x14ac:dyDescent="0.25">
      <c r="A119" s="4" t="s">
        <v>91</v>
      </c>
      <c r="B119" s="5">
        <v>497716</v>
      </c>
      <c r="C119" s="5">
        <v>525640</v>
      </c>
      <c r="D119" s="5">
        <v>-27924</v>
      </c>
      <c r="E119" s="15">
        <f t="shared" ref="E119" si="4">D119/C119</f>
        <v>-5.3123810973289706E-2</v>
      </c>
    </row>
    <row r="120" spans="1:5" x14ac:dyDescent="0.25">
      <c r="A120" s="2" t="s">
        <v>1</v>
      </c>
      <c r="E120" s="17"/>
    </row>
    <row r="121" spans="1:5" x14ac:dyDescent="0.25">
      <c r="A121" s="4" t="s">
        <v>92</v>
      </c>
      <c r="B121" s="5">
        <v>23484448</v>
      </c>
      <c r="C121" s="5">
        <v>23447229</v>
      </c>
      <c r="D121" s="5">
        <v>37219</v>
      </c>
      <c r="E121" s="15">
        <f t="shared" ref="E121" si="5">D121/C121</f>
        <v>1.5873517506055832E-3</v>
      </c>
    </row>
    <row r="122" spans="1:5" x14ac:dyDescent="0.25">
      <c r="A122" s="2" t="s">
        <v>1</v>
      </c>
    </row>
    <row r="123" spans="1:5" x14ac:dyDescent="0.25">
      <c r="A123" s="4" t="s">
        <v>93</v>
      </c>
      <c r="B123" s="5"/>
      <c r="C123" s="5"/>
      <c r="D123" s="5"/>
    </row>
    <row r="124" spans="1:5" x14ac:dyDescent="0.25">
      <c r="A124" s="2" t="s">
        <v>1</v>
      </c>
    </row>
    <row r="125" spans="1:5" x14ac:dyDescent="0.25">
      <c r="A125" s="10" t="s">
        <v>94</v>
      </c>
      <c r="B125" s="5"/>
      <c r="C125" s="5"/>
      <c r="D125" s="5"/>
    </row>
    <row r="126" spans="1:5" hidden="1" x14ac:dyDescent="0.25">
      <c r="A126" s="2" t="s">
        <v>1</v>
      </c>
    </row>
    <row r="127" spans="1:5" x14ac:dyDescent="0.25">
      <c r="A127" s="2" t="s">
        <v>95</v>
      </c>
      <c r="B127" s="3">
        <v>2910357</v>
      </c>
      <c r="C127" s="3">
        <v>3371460</v>
      </c>
      <c r="D127" s="3">
        <v>-461103</v>
      </c>
      <c r="E127" s="9">
        <f t="shared" ref="E127" si="6">D127/C127</f>
        <v>-0.13676656404050472</v>
      </c>
    </row>
    <row r="128" spans="1:5" x14ac:dyDescent="0.25">
      <c r="A128" s="2" t="s">
        <v>96</v>
      </c>
    </row>
    <row r="129" spans="1:5" x14ac:dyDescent="0.25">
      <c r="A129" s="2" t="s">
        <v>97</v>
      </c>
      <c r="B129" s="3">
        <v>42500</v>
      </c>
      <c r="C129" s="3">
        <v>40000</v>
      </c>
      <c r="D129" s="3">
        <v>2500</v>
      </c>
      <c r="E129" s="9">
        <f t="shared" ref="E129:E130" si="7">D129/C129</f>
        <v>6.25E-2</v>
      </c>
    </row>
    <row r="130" spans="1:5" x14ac:dyDescent="0.25">
      <c r="A130" s="4" t="s">
        <v>98</v>
      </c>
      <c r="B130" s="5">
        <v>2952857</v>
      </c>
      <c r="C130" s="5">
        <v>3411460</v>
      </c>
      <c r="D130" s="5">
        <v>-458603</v>
      </c>
      <c r="E130" s="15">
        <f t="shared" si="7"/>
        <v>-0.13443012669062512</v>
      </c>
    </row>
    <row r="131" spans="1:5" x14ac:dyDescent="0.25">
      <c r="A131" s="2" t="s">
        <v>1</v>
      </c>
    </row>
    <row r="132" spans="1:5" x14ac:dyDescent="0.25">
      <c r="A132" s="10" t="s">
        <v>99</v>
      </c>
      <c r="B132" s="5"/>
      <c r="C132" s="5"/>
      <c r="D132" s="5"/>
    </row>
    <row r="133" spans="1:5" hidden="1" x14ac:dyDescent="0.25">
      <c r="A133" s="2" t="s">
        <v>1</v>
      </c>
    </row>
    <row r="134" spans="1:5" x14ac:dyDescent="0.25">
      <c r="A134" s="2" t="s">
        <v>95</v>
      </c>
      <c r="B134" s="3">
        <v>132500</v>
      </c>
      <c r="C134" s="3">
        <v>382500</v>
      </c>
      <c r="D134" s="3">
        <v>-250000</v>
      </c>
      <c r="E134" s="9">
        <f t="shared" ref="E134" si="8">D134/C134</f>
        <v>-0.65359477124183007</v>
      </c>
    </row>
    <row r="135" spans="1:5" x14ac:dyDescent="0.25">
      <c r="A135" s="2" t="s">
        <v>96</v>
      </c>
    </row>
    <row r="136" spans="1:5" x14ac:dyDescent="0.25">
      <c r="A136" s="2" t="s">
        <v>97</v>
      </c>
    </row>
    <row r="137" spans="1:5" x14ac:dyDescent="0.25">
      <c r="A137" s="4" t="s">
        <v>100</v>
      </c>
      <c r="B137" s="5">
        <v>132500</v>
      </c>
      <c r="C137" s="5">
        <v>382500</v>
      </c>
      <c r="D137" s="5">
        <v>-250000</v>
      </c>
      <c r="E137" s="15">
        <f t="shared" ref="E137" si="9">D137/C137</f>
        <v>-0.65359477124183007</v>
      </c>
    </row>
    <row r="138" spans="1:5" x14ac:dyDescent="0.25">
      <c r="A138" s="2" t="s">
        <v>1</v>
      </c>
    </row>
    <row r="139" spans="1:5" x14ac:dyDescent="0.25">
      <c r="A139" s="4" t="s">
        <v>101</v>
      </c>
      <c r="B139" s="5">
        <v>3085357</v>
      </c>
      <c r="C139" s="5">
        <v>3793960</v>
      </c>
      <c r="D139" s="5">
        <v>-708603</v>
      </c>
      <c r="E139" s="15">
        <f t="shared" ref="E139" si="10">D139/C139</f>
        <v>-0.18677134181699331</v>
      </c>
    </row>
    <row r="140" spans="1:5" x14ac:dyDescent="0.25">
      <c r="A140" s="2" t="s">
        <v>1</v>
      </c>
      <c r="E140" s="17"/>
    </row>
    <row r="141" spans="1:5" x14ac:dyDescent="0.25">
      <c r="A141" s="4" t="s">
        <v>102</v>
      </c>
      <c r="B141" s="5">
        <v>26569805</v>
      </c>
      <c r="C141" s="5">
        <v>27241189</v>
      </c>
      <c r="D141" s="5">
        <v>-671384</v>
      </c>
      <c r="E141" s="15">
        <f t="shared" ref="E141" si="11">D141/C141</f>
        <v>-2.4645913950378597E-2</v>
      </c>
    </row>
    <row r="142" spans="1:5" x14ac:dyDescent="0.25">
      <c r="A142" s="2" t="s">
        <v>1</v>
      </c>
      <c r="E142" s="17"/>
    </row>
    <row r="143" spans="1:5" x14ac:dyDescent="0.25">
      <c r="A143" s="4" t="s">
        <v>103</v>
      </c>
      <c r="B143" s="5">
        <v>762039</v>
      </c>
      <c r="C143" s="5">
        <v>745391</v>
      </c>
      <c r="D143" s="5">
        <v>16648</v>
      </c>
      <c r="E143" s="15">
        <f>D143/C143</f>
        <v>2.233458681416867E-2</v>
      </c>
    </row>
    <row r="144" spans="1:5" x14ac:dyDescent="0.25">
      <c r="A144" s="4"/>
      <c r="B144" s="5"/>
      <c r="C144" s="5"/>
      <c r="D144" s="5"/>
    </row>
    <row r="145" spans="1:5" x14ac:dyDescent="0.25">
      <c r="A145" s="4" t="s">
        <v>131</v>
      </c>
      <c r="B145" s="5"/>
      <c r="C145" s="5"/>
      <c r="D145" s="5"/>
    </row>
    <row r="146" spans="1:5" x14ac:dyDescent="0.25">
      <c r="A146" s="2" t="s">
        <v>1</v>
      </c>
    </row>
    <row r="147" spans="1:5" x14ac:dyDescent="0.25">
      <c r="A147" s="10" t="s">
        <v>104</v>
      </c>
      <c r="B147" s="5"/>
      <c r="C147" s="5"/>
      <c r="D147" s="5"/>
    </row>
    <row r="148" spans="1:5" x14ac:dyDescent="0.25">
      <c r="A148" s="2" t="s">
        <v>105</v>
      </c>
      <c r="B148" s="5"/>
      <c r="C148" s="5"/>
      <c r="D148" s="5"/>
    </row>
    <row r="149" spans="1:5" x14ac:dyDescent="0.25">
      <c r="A149" s="2" t="s">
        <v>106</v>
      </c>
      <c r="B149" s="3">
        <v>12580</v>
      </c>
      <c r="C149" s="3">
        <v>8452</v>
      </c>
      <c r="D149" s="3">
        <v>4128</v>
      </c>
      <c r="E149" s="9">
        <f t="shared" ref="E149:E150" si="12">D149/C149</f>
        <v>0.48840511121628016</v>
      </c>
    </row>
    <row r="150" spans="1:5" x14ac:dyDescent="0.25">
      <c r="A150" s="4" t="s">
        <v>107</v>
      </c>
      <c r="B150" s="5">
        <v>12580</v>
      </c>
      <c r="C150" s="5">
        <v>8452</v>
      </c>
      <c r="D150" s="5">
        <v>4128</v>
      </c>
      <c r="E150" s="15">
        <f t="shared" si="12"/>
        <v>0.48840511121628016</v>
      </c>
    </row>
    <row r="151" spans="1:5" x14ac:dyDescent="0.25">
      <c r="A151" s="2" t="s">
        <v>1</v>
      </c>
    </row>
    <row r="152" spans="1:5" x14ac:dyDescent="0.25">
      <c r="A152" s="10" t="s">
        <v>108</v>
      </c>
      <c r="B152" s="5"/>
      <c r="C152" s="5"/>
      <c r="D152" s="5"/>
    </row>
    <row r="153" spans="1:5" x14ac:dyDescent="0.25">
      <c r="A153" s="2" t="s">
        <v>109</v>
      </c>
      <c r="B153" s="3">
        <v>80464</v>
      </c>
      <c r="C153" s="3">
        <v>42000</v>
      </c>
      <c r="D153" s="3">
        <v>38464</v>
      </c>
      <c r="E153" s="9">
        <f t="shared" ref="E153:E155" si="13">D153/C153</f>
        <v>0.91580952380952385</v>
      </c>
    </row>
    <row r="154" spans="1:5" x14ac:dyDescent="0.25">
      <c r="A154" s="2" t="s">
        <v>110</v>
      </c>
      <c r="B154" s="3">
        <v>10500</v>
      </c>
      <c r="C154" s="3">
        <v>10500</v>
      </c>
      <c r="E154" s="9">
        <f t="shared" si="13"/>
        <v>0</v>
      </c>
    </row>
    <row r="155" spans="1:5" x14ac:dyDescent="0.25">
      <c r="A155" s="4" t="s">
        <v>111</v>
      </c>
      <c r="B155" s="5">
        <v>90964</v>
      </c>
      <c r="C155" s="5">
        <v>52500</v>
      </c>
      <c r="D155" s="5">
        <v>38464</v>
      </c>
      <c r="E155" s="15">
        <f t="shared" si="13"/>
        <v>0.7326476190476191</v>
      </c>
    </row>
    <row r="156" spans="1:5" x14ac:dyDescent="0.25">
      <c r="A156" s="2" t="s">
        <v>1</v>
      </c>
    </row>
    <row r="157" spans="1:5" x14ac:dyDescent="0.25">
      <c r="A157" s="4" t="s">
        <v>112</v>
      </c>
      <c r="B157" s="5">
        <v>-78384</v>
      </c>
      <c r="C157" s="5">
        <v>-44048</v>
      </c>
      <c r="D157" s="5">
        <v>-34336</v>
      </c>
      <c r="E157" s="15">
        <f>D157/C157</f>
        <v>0.77951325826371232</v>
      </c>
    </row>
    <row r="158" spans="1:5" x14ac:dyDescent="0.25">
      <c r="A158" s="2" t="s">
        <v>1</v>
      </c>
    </row>
    <row r="159" spans="1:5" x14ac:dyDescent="0.25">
      <c r="A159" s="4" t="s">
        <v>132</v>
      </c>
      <c r="B159" s="5"/>
      <c r="C159" s="5"/>
      <c r="D159" s="5"/>
    </row>
    <row r="160" spans="1:5" x14ac:dyDescent="0.25">
      <c r="A160" s="2" t="s">
        <v>1</v>
      </c>
    </row>
    <row r="161" spans="1:5" x14ac:dyDescent="0.25">
      <c r="A161" s="10" t="s">
        <v>113</v>
      </c>
      <c r="B161" s="5"/>
      <c r="C161" s="5"/>
      <c r="D161" s="5"/>
    </row>
    <row r="162" spans="1:5" x14ac:dyDescent="0.25">
      <c r="A162" s="2" t="s">
        <v>114</v>
      </c>
      <c r="B162" s="3">
        <v>89725</v>
      </c>
      <c r="C162" s="3">
        <v>85038</v>
      </c>
      <c r="D162" s="3">
        <v>4687</v>
      </c>
      <c r="E162" s="9">
        <f t="shared" ref="E162:E165" si="14">D162/C162</f>
        <v>5.511653613678591E-2</v>
      </c>
    </row>
    <row r="163" spans="1:5" x14ac:dyDescent="0.25">
      <c r="A163" s="2" t="s">
        <v>115</v>
      </c>
      <c r="B163" s="3">
        <v>15000</v>
      </c>
      <c r="C163" s="3">
        <v>15000</v>
      </c>
      <c r="E163" s="9">
        <f t="shared" si="14"/>
        <v>0</v>
      </c>
    </row>
    <row r="164" spans="1:5" x14ac:dyDescent="0.25">
      <c r="A164" s="2" t="s">
        <v>116</v>
      </c>
      <c r="B164" s="3">
        <v>4000</v>
      </c>
      <c r="C164" s="3">
        <v>2000</v>
      </c>
      <c r="D164" s="3">
        <v>2000</v>
      </c>
      <c r="E164" s="9">
        <f t="shared" si="14"/>
        <v>1</v>
      </c>
    </row>
    <row r="165" spans="1:5" x14ac:dyDescent="0.25">
      <c r="A165" s="4" t="s">
        <v>117</v>
      </c>
      <c r="B165" s="5">
        <v>108725</v>
      </c>
      <c r="C165" s="5">
        <v>102038</v>
      </c>
      <c r="D165" s="5">
        <v>6687</v>
      </c>
      <c r="E165" s="15">
        <f t="shared" si="14"/>
        <v>6.5534408749681486E-2</v>
      </c>
    </row>
    <row r="166" spans="1:5" x14ac:dyDescent="0.25">
      <c r="A166" s="2" t="s">
        <v>1</v>
      </c>
    </row>
    <row r="167" spans="1:5" x14ac:dyDescent="0.25">
      <c r="A167" s="10" t="s">
        <v>118</v>
      </c>
      <c r="B167" s="5"/>
      <c r="C167" s="5"/>
      <c r="D167" s="5"/>
    </row>
    <row r="168" spans="1:5" x14ac:dyDescent="0.25">
      <c r="A168" s="2" t="s">
        <v>119</v>
      </c>
    </row>
    <row r="169" spans="1:5" x14ac:dyDescent="0.25">
      <c r="A169" s="2" t="s">
        <v>120</v>
      </c>
    </row>
    <row r="170" spans="1:5" x14ac:dyDescent="0.25">
      <c r="A170" s="4" t="s">
        <v>121</v>
      </c>
      <c r="B170" s="5"/>
      <c r="C170" s="5"/>
      <c r="D170" s="5"/>
    </row>
    <row r="171" spans="1:5" x14ac:dyDescent="0.25">
      <c r="A171" s="2" t="s">
        <v>1</v>
      </c>
    </row>
    <row r="172" spans="1:5" x14ac:dyDescent="0.25">
      <c r="A172" s="4" t="s">
        <v>122</v>
      </c>
      <c r="B172" s="5">
        <v>108725</v>
      </c>
      <c r="C172" s="5">
        <v>102038</v>
      </c>
      <c r="D172" s="5">
        <v>6687</v>
      </c>
      <c r="E172" s="15">
        <f>D172/C172</f>
        <v>6.5534408749681486E-2</v>
      </c>
    </row>
    <row r="173" spans="1:5" x14ac:dyDescent="0.25">
      <c r="A173" s="2" t="s">
        <v>1</v>
      </c>
    </row>
    <row r="174" spans="1:5" x14ac:dyDescent="0.25">
      <c r="A174" s="4" t="s">
        <v>133</v>
      </c>
      <c r="B174" s="5"/>
      <c r="C174" s="5"/>
      <c r="D174" s="5"/>
    </row>
    <row r="175" spans="1:5" x14ac:dyDescent="0.25">
      <c r="A175" s="2" t="s">
        <v>123</v>
      </c>
    </row>
    <row r="176" spans="1:5" x14ac:dyDescent="0.25">
      <c r="A176" s="2" t="s">
        <v>124</v>
      </c>
      <c r="B176" s="3">
        <v>792380</v>
      </c>
      <c r="C176" s="3">
        <v>803381</v>
      </c>
      <c r="D176" s="3">
        <v>-11001</v>
      </c>
      <c r="E176" s="9">
        <f t="shared" ref="E176:E177" si="15">D176/C176</f>
        <v>-1.3693378359707287E-2</v>
      </c>
    </row>
    <row r="177" spans="1:5" x14ac:dyDescent="0.25">
      <c r="A177" s="4" t="s">
        <v>125</v>
      </c>
      <c r="B177" s="5">
        <v>-792380</v>
      </c>
      <c r="C177" s="5">
        <v>-803381</v>
      </c>
      <c r="D177" s="5">
        <v>11001</v>
      </c>
      <c r="E177" s="15">
        <f t="shared" si="15"/>
        <v>-1.3693378359707287E-2</v>
      </c>
    </row>
    <row r="178" spans="1:5" x14ac:dyDescent="0.25">
      <c r="A178" s="2" t="s">
        <v>1</v>
      </c>
    </row>
    <row r="179" spans="1:5" x14ac:dyDescent="0.25">
      <c r="A179" s="6" t="s">
        <v>126</v>
      </c>
      <c r="B179" s="7"/>
      <c r="C179" s="7"/>
      <c r="D179" s="7"/>
      <c r="E179" s="18"/>
    </row>
    <row r="180" spans="1:5" x14ac:dyDescent="0.25">
      <c r="A180" s="2" t="s">
        <v>1</v>
      </c>
      <c r="B180" s="19"/>
      <c r="C180" s="19"/>
      <c r="D180" s="19"/>
    </row>
    <row r="181" spans="1:5" x14ac:dyDescent="0.25">
      <c r="B181" s="20"/>
      <c r="C181" s="20"/>
      <c r="D181" s="20"/>
    </row>
  </sheetData>
  <pageMargins left="0.70866141732283472" right="0.70866141732283472" top="0.74803149606299213" bottom="0.94488188976377963" header="0.31496062992125984" footer="0.31496062992125984"/>
  <pageSetup paperSize="9" scale="80" firstPageNumber="27" orientation="portrait" useFirstPageNumber="1" r:id="rId1"/>
  <headerFooter>
    <oddHeader>&amp;CConto Economico Riclassificato</oddHeader>
    <oddFooter>&amp;C&amp;12&amp;P</oddFooter>
    <evenHeader>&amp;D
EMILIACENTRALE\BONINIPATRIZIA
Pagina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0EBFA-6B6A-4934-A907-49A449F4B71E}">
  <sheetPr>
    <tabColor rgb="FFFFC000"/>
  </sheetPr>
  <dimension ref="A1:F72"/>
  <sheetViews>
    <sheetView topLeftCell="A57" zoomScaleNormal="100" workbookViewId="0">
      <selection activeCell="J61" sqref="J61:J62"/>
    </sheetView>
  </sheetViews>
  <sheetFormatPr defaultRowHeight="15" x14ac:dyDescent="0.25"/>
  <cols>
    <col min="1" max="1" width="9.28515625" style="25" customWidth="1"/>
    <col min="2" max="2" width="2.42578125" style="25" customWidth="1"/>
    <col min="3" max="3" width="54.5703125" style="25" customWidth="1"/>
    <col min="4" max="4" width="13.42578125" style="25" customWidth="1"/>
    <col min="5" max="5" width="14" style="63" hidden="1" customWidth="1"/>
    <col min="6" max="6" width="13.5703125" style="25" customWidth="1"/>
    <col min="7" max="7" width="12.7109375" style="25" customWidth="1"/>
    <col min="8" max="16384" width="9.140625" style="25"/>
  </cols>
  <sheetData>
    <row r="1" spans="1:6" ht="30" x14ac:dyDescent="0.25">
      <c r="A1" s="21" t="s">
        <v>136</v>
      </c>
      <c r="B1" s="22"/>
      <c r="C1" s="21" t="s">
        <v>137</v>
      </c>
      <c r="D1" s="23" t="s">
        <v>138</v>
      </c>
      <c r="E1" s="24" t="s">
        <v>139</v>
      </c>
      <c r="F1" s="23" t="s">
        <v>140</v>
      </c>
    </row>
    <row r="2" spans="1:6" x14ac:dyDescent="0.25">
      <c r="C2" s="26"/>
      <c r="D2" s="27"/>
      <c r="E2" s="28"/>
      <c r="F2" s="27"/>
    </row>
    <row r="3" spans="1:6" x14ac:dyDescent="0.25">
      <c r="A3" s="29">
        <v>1110100</v>
      </c>
      <c r="B3" s="29"/>
      <c r="C3" s="30" t="s">
        <v>141</v>
      </c>
      <c r="D3" s="31">
        <f>SUM(D4)</f>
        <v>80000</v>
      </c>
      <c r="E3" s="31">
        <v>0</v>
      </c>
      <c r="F3" s="31">
        <v>0</v>
      </c>
    </row>
    <row r="4" spans="1:6" x14ac:dyDescent="0.25">
      <c r="A4" s="29"/>
      <c r="B4" s="29"/>
      <c r="C4" s="32" t="s">
        <v>142</v>
      </c>
      <c r="D4" s="33">
        <v>80000</v>
      </c>
      <c r="E4" s="34"/>
      <c r="F4" s="31"/>
    </row>
    <row r="5" spans="1:6" x14ac:dyDescent="0.25">
      <c r="A5" s="29"/>
      <c r="B5" s="29"/>
      <c r="C5" s="35"/>
      <c r="D5" s="36"/>
      <c r="E5" s="37"/>
      <c r="F5" s="36"/>
    </row>
    <row r="6" spans="1:6" x14ac:dyDescent="0.25">
      <c r="A6" s="29">
        <v>1110103</v>
      </c>
      <c r="B6" s="29"/>
      <c r="C6" s="30" t="s">
        <v>143</v>
      </c>
      <c r="D6" s="31">
        <v>0</v>
      </c>
      <c r="E6" s="31">
        <v>0</v>
      </c>
      <c r="F6" s="31">
        <v>0</v>
      </c>
    </row>
    <row r="7" spans="1:6" x14ac:dyDescent="0.25">
      <c r="A7" s="29"/>
      <c r="B7" s="29"/>
      <c r="C7" s="38"/>
      <c r="D7" s="39"/>
      <c r="E7" s="40"/>
      <c r="F7" s="39"/>
    </row>
    <row r="8" spans="1:6" x14ac:dyDescent="0.25">
      <c r="A8" s="29">
        <v>1110104</v>
      </c>
      <c r="B8" s="29"/>
      <c r="C8" s="29" t="s">
        <v>144</v>
      </c>
      <c r="D8" s="31">
        <f>SUM(D9:D10)</f>
        <v>20000</v>
      </c>
      <c r="E8" s="31">
        <f>SUM(E9:E10)</f>
        <v>59280.34</v>
      </c>
      <c r="F8" s="31">
        <v>45000</v>
      </c>
    </row>
    <row r="9" spans="1:6" x14ac:dyDescent="0.25">
      <c r="A9" s="29"/>
      <c r="B9" s="29"/>
      <c r="C9" s="32" t="s">
        <v>145</v>
      </c>
      <c r="D9" s="33">
        <v>20000</v>
      </c>
      <c r="E9" s="33">
        <v>34280.339999999997</v>
      </c>
      <c r="F9" s="33">
        <v>20000</v>
      </c>
    </row>
    <row r="10" spans="1:6" s="44" customFormat="1" x14ac:dyDescent="0.25">
      <c r="A10" s="41"/>
      <c r="B10" s="41"/>
      <c r="C10" s="42" t="s">
        <v>146</v>
      </c>
      <c r="D10" s="43">
        <v>0</v>
      </c>
      <c r="E10" s="43">
        <v>25000</v>
      </c>
      <c r="F10" s="43">
        <v>25000</v>
      </c>
    </row>
    <row r="11" spans="1:6" x14ac:dyDescent="0.25">
      <c r="A11" s="29"/>
      <c r="B11" s="29"/>
      <c r="C11" s="38"/>
      <c r="D11" s="33"/>
      <c r="E11" s="45"/>
      <c r="F11" s="33"/>
    </row>
    <row r="12" spans="1:6" x14ac:dyDescent="0.25">
      <c r="A12" s="29">
        <v>1110109</v>
      </c>
      <c r="B12" s="29"/>
      <c r="C12" s="29" t="s">
        <v>147</v>
      </c>
      <c r="D12" s="31">
        <f>SUM(D13)</f>
        <v>250000</v>
      </c>
      <c r="E12" s="34">
        <f t="shared" ref="E12" si="0">SUM(E13)</f>
        <v>367120</v>
      </c>
      <c r="F12" s="31">
        <v>250000</v>
      </c>
    </row>
    <row r="13" spans="1:6" x14ac:dyDescent="0.25">
      <c r="A13" s="29"/>
      <c r="B13" s="29"/>
      <c r="C13" s="32" t="s">
        <v>147</v>
      </c>
      <c r="D13" s="33">
        <v>250000</v>
      </c>
      <c r="E13" s="45">
        <v>367120</v>
      </c>
      <c r="F13" s="33">
        <v>250000</v>
      </c>
    </row>
    <row r="14" spans="1:6" x14ac:dyDescent="0.25">
      <c r="A14" s="29"/>
      <c r="B14" s="29"/>
      <c r="C14" s="46"/>
      <c r="D14" s="33"/>
      <c r="E14" s="45"/>
      <c r="F14" s="33"/>
    </row>
    <row r="15" spans="1:6" x14ac:dyDescent="0.25">
      <c r="A15" s="29">
        <v>1110115</v>
      </c>
      <c r="B15" s="29"/>
      <c r="C15" s="29" t="s">
        <v>148</v>
      </c>
      <c r="D15" s="31">
        <f>SUM(D16:D16)</f>
        <v>300000</v>
      </c>
      <c r="E15" s="34">
        <f>SUM(E16:E16)</f>
        <v>0</v>
      </c>
      <c r="F15" s="31">
        <f>SUM(F16:F16)</f>
        <v>300000</v>
      </c>
    </row>
    <row r="16" spans="1:6" x14ac:dyDescent="0.25">
      <c r="A16" s="29"/>
      <c r="B16" s="29"/>
      <c r="C16" s="32" t="s">
        <v>149</v>
      </c>
      <c r="D16" s="33">
        <v>300000</v>
      </c>
      <c r="E16" s="45">
        <v>0</v>
      </c>
      <c r="F16" s="33">
        <v>300000</v>
      </c>
    </row>
    <row r="17" spans="1:6" x14ac:dyDescent="0.25">
      <c r="A17" s="29"/>
      <c r="B17" s="29"/>
      <c r="C17" s="38"/>
      <c r="D17" s="33"/>
      <c r="E17" s="45"/>
      <c r="F17" s="33"/>
    </row>
    <row r="18" spans="1:6" x14ac:dyDescent="0.25">
      <c r="A18" s="29">
        <v>1110118</v>
      </c>
      <c r="B18" s="29"/>
      <c r="C18" s="29" t="s">
        <v>150</v>
      </c>
      <c r="D18" s="31">
        <f>SUM(D19)</f>
        <v>200000</v>
      </c>
      <c r="E18" s="34">
        <f t="shared" ref="E18" si="1">SUM(E19)</f>
        <v>290701</v>
      </c>
      <c r="F18" s="31">
        <v>200000</v>
      </c>
    </row>
    <row r="19" spans="1:6" x14ac:dyDescent="0.25">
      <c r="A19" s="29"/>
      <c r="B19" s="29"/>
      <c r="C19" s="32" t="s">
        <v>150</v>
      </c>
      <c r="D19" s="33">
        <v>200000</v>
      </c>
      <c r="E19" s="45">
        <v>290701</v>
      </c>
      <c r="F19" s="33">
        <v>200000</v>
      </c>
    </row>
    <row r="20" spans="1:6" x14ac:dyDescent="0.25">
      <c r="A20" s="29"/>
      <c r="B20" s="29"/>
      <c r="C20" s="38"/>
      <c r="D20" s="33"/>
      <c r="E20" s="45"/>
      <c r="F20" s="33"/>
    </row>
    <row r="21" spans="1:6" x14ac:dyDescent="0.25">
      <c r="A21" s="29">
        <v>1110121</v>
      </c>
      <c r="B21" s="29"/>
      <c r="C21" s="29" t="s">
        <v>151</v>
      </c>
      <c r="D21" s="31">
        <f>SUM(D22:D24)</f>
        <v>10000</v>
      </c>
      <c r="E21" s="34">
        <f>SUM(E22:E24)</f>
        <v>5807</v>
      </c>
      <c r="F21" s="31">
        <v>5000</v>
      </c>
    </row>
    <row r="22" spans="1:6" x14ac:dyDescent="0.25">
      <c r="A22" s="29"/>
      <c r="B22" s="29"/>
      <c r="C22" s="32" t="s">
        <v>152</v>
      </c>
      <c r="D22" s="33">
        <v>1000</v>
      </c>
      <c r="E22" s="45">
        <v>1800</v>
      </c>
      <c r="F22" s="33">
        <v>1000</v>
      </c>
    </row>
    <row r="23" spans="1:6" x14ac:dyDescent="0.25">
      <c r="A23" s="29"/>
      <c r="B23" s="29"/>
      <c r="C23" s="32" t="s">
        <v>153</v>
      </c>
      <c r="D23" s="33">
        <v>5000</v>
      </c>
      <c r="E23" s="45"/>
      <c r="F23" s="33"/>
    </row>
    <row r="24" spans="1:6" x14ac:dyDescent="0.25">
      <c r="A24" s="29"/>
      <c r="B24" s="29"/>
      <c r="C24" s="32" t="s">
        <v>154</v>
      </c>
      <c r="D24" s="33">
        <v>4000</v>
      </c>
      <c r="E24" s="45">
        <v>4007</v>
      </c>
      <c r="F24" s="33">
        <v>4000</v>
      </c>
    </row>
    <row r="25" spans="1:6" x14ac:dyDescent="0.25">
      <c r="A25" s="29"/>
      <c r="B25" s="29"/>
      <c r="C25" s="38"/>
      <c r="D25" s="33"/>
      <c r="E25" s="45"/>
      <c r="F25" s="33"/>
    </row>
    <row r="26" spans="1:6" x14ac:dyDescent="0.25">
      <c r="A26" s="29">
        <v>1110124</v>
      </c>
      <c r="B26" s="29"/>
      <c r="C26" s="29" t="s">
        <v>155</v>
      </c>
      <c r="D26" s="31">
        <f>SUM(D27:D29)</f>
        <v>47000</v>
      </c>
      <c r="E26" s="34">
        <f>SUM(E27:E29)</f>
        <v>38657</v>
      </c>
      <c r="F26" s="31">
        <v>57000</v>
      </c>
    </row>
    <row r="27" spans="1:6" x14ac:dyDescent="0.25">
      <c r="A27" s="29"/>
      <c r="B27" s="29"/>
      <c r="C27" s="47" t="s">
        <v>155</v>
      </c>
      <c r="D27" s="33">
        <v>35000</v>
      </c>
      <c r="E27" s="45">
        <v>26657</v>
      </c>
      <c r="F27" s="33">
        <v>35000</v>
      </c>
    </row>
    <row r="28" spans="1:6" x14ac:dyDescent="0.25">
      <c r="A28" s="29"/>
      <c r="B28" s="29"/>
      <c r="C28" s="32" t="s">
        <v>156</v>
      </c>
      <c r="D28" s="33">
        <v>12000</v>
      </c>
      <c r="E28" s="45">
        <v>12000</v>
      </c>
      <c r="F28" s="33">
        <v>12000</v>
      </c>
    </row>
    <row r="29" spans="1:6" x14ac:dyDescent="0.25">
      <c r="A29" s="29"/>
      <c r="B29" s="29"/>
      <c r="C29" s="32" t="s">
        <v>157</v>
      </c>
      <c r="D29" s="33"/>
      <c r="E29" s="45">
        <v>0</v>
      </c>
      <c r="F29" s="33">
        <v>10000</v>
      </c>
    </row>
    <row r="30" spans="1:6" x14ac:dyDescent="0.25">
      <c r="A30" s="29"/>
      <c r="B30" s="29"/>
      <c r="C30" s="32"/>
      <c r="D30" s="33"/>
      <c r="E30" s="45"/>
      <c r="F30" s="33"/>
    </row>
    <row r="31" spans="1:6" x14ac:dyDescent="0.25">
      <c r="A31" s="29">
        <v>1110127</v>
      </c>
      <c r="B31" s="29"/>
      <c r="C31" s="29" t="s">
        <v>158</v>
      </c>
      <c r="D31" s="31">
        <f>SUM(D32:D33)</f>
        <v>2150000</v>
      </c>
      <c r="E31" s="31">
        <f t="shared" ref="E31" si="2">SUM(E32:E33)</f>
        <v>0</v>
      </c>
      <c r="F31" s="31">
        <v>2150000</v>
      </c>
    </row>
    <row r="32" spans="1:6" x14ac:dyDescent="0.25">
      <c r="A32" s="29"/>
      <c r="B32" s="29"/>
      <c r="C32" s="32" t="s">
        <v>159</v>
      </c>
      <c r="D32" s="33">
        <v>650000</v>
      </c>
      <c r="E32" s="33">
        <v>0</v>
      </c>
      <c r="F32" s="33">
        <v>650000</v>
      </c>
    </row>
    <row r="33" spans="1:6" x14ac:dyDescent="0.25">
      <c r="A33" s="29"/>
      <c r="B33" s="29"/>
      <c r="C33" s="32" t="s">
        <v>160</v>
      </c>
      <c r="D33" s="33">
        <v>1500000</v>
      </c>
      <c r="E33" s="33">
        <v>0</v>
      </c>
      <c r="F33" s="33">
        <v>1500000</v>
      </c>
    </row>
    <row r="34" spans="1:6" x14ac:dyDescent="0.25">
      <c r="A34" s="29"/>
      <c r="B34" s="29"/>
      <c r="C34" s="47"/>
      <c r="D34" s="33"/>
      <c r="E34" s="45"/>
      <c r="F34" s="33"/>
    </row>
    <row r="35" spans="1:6" x14ac:dyDescent="0.25">
      <c r="A35" s="29">
        <v>1110130</v>
      </c>
      <c r="B35" s="29"/>
      <c r="C35" s="29" t="s">
        <v>161</v>
      </c>
      <c r="D35" s="31">
        <f>SUM(D36:D41)</f>
        <v>128500</v>
      </c>
      <c r="E35" s="34">
        <f>SUM(E36:E41)</f>
        <v>10000</v>
      </c>
      <c r="F35" s="31">
        <v>43000</v>
      </c>
    </row>
    <row r="36" spans="1:6" x14ac:dyDescent="0.25">
      <c r="A36" s="29"/>
      <c r="B36" s="29"/>
      <c r="C36" s="32" t="s">
        <v>162</v>
      </c>
      <c r="D36" s="33">
        <v>29500</v>
      </c>
      <c r="E36" s="45">
        <v>10000</v>
      </c>
      <c r="F36" s="33">
        <v>9000</v>
      </c>
    </row>
    <row r="37" spans="1:6" x14ac:dyDescent="0.25">
      <c r="A37" s="29"/>
      <c r="B37" s="29"/>
      <c r="C37" s="32" t="s">
        <v>163</v>
      </c>
      <c r="D37" s="33">
        <v>50000</v>
      </c>
      <c r="E37" s="45"/>
      <c r="F37" s="33"/>
    </row>
    <row r="38" spans="1:6" x14ac:dyDescent="0.25">
      <c r="A38" s="29"/>
      <c r="B38" s="29"/>
      <c r="C38" s="32" t="s">
        <v>164</v>
      </c>
      <c r="D38" s="33">
        <v>5000</v>
      </c>
      <c r="E38" s="45"/>
      <c r="F38" s="33"/>
    </row>
    <row r="39" spans="1:6" x14ac:dyDescent="0.25">
      <c r="A39" s="29"/>
      <c r="B39" s="29"/>
      <c r="C39" s="32" t="s">
        <v>165</v>
      </c>
      <c r="D39" s="33">
        <v>5000</v>
      </c>
      <c r="E39" s="45"/>
      <c r="F39" s="33"/>
    </row>
    <row r="40" spans="1:6" x14ac:dyDescent="0.25">
      <c r="A40" s="29"/>
      <c r="B40" s="29"/>
      <c r="C40" s="32" t="s">
        <v>166</v>
      </c>
      <c r="D40" s="33">
        <v>5000</v>
      </c>
      <c r="E40" s="45"/>
      <c r="F40" s="33"/>
    </row>
    <row r="41" spans="1:6" x14ac:dyDescent="0.25">
      <c r="A41" s="29"/>
      <c r="B41" s="29"/>
      <c r="C41" s="32" t="s">
        <v>167</v>
      </c>
      <c r="D41" s="33">
        <v>34000</v>
      </c>
      <c r="E41" s="45">
        <v>0</v>
      </c>
      <c r="F41" s="33">
        <v>34000</v>
      </c>
    </row>
    <row r="42" spans="1:6" x14ac:dyDescent="0.25">
      <c r="A42" s="29"/>
      <c r="B42" s="29"/>
      <c r="C42" s="48" t="s">
        <v>168</v>
      </c>
      <c r="D42" s="49">
        <f>D35+D31+D26+D21+D18+D15+D12+D8+D6+D3</f>
        <v>3185500</v>
      </c>
      <c r="E42" s="50">
        <f>E35+E31+E26+E21+E18+E15+E12+E8+E6+E3</f>
        <v>771565.34</v>
      </c>
      <c r="F42" s="49">
        <v>3050000</v>
      </c>
    </row>
    <row r="43" spans="1:6" s="55" customFormat="1" ht="14.25" customHeight="1" x14ac:dyDescent="0.25">
      <c r="A43" s="51"/>
      <c r="B43" s="51"/>
      <c r="C43" s="52"/>
      <c r="D43" s="53"/>
      <c r="E43" s="54"/>
      <c r="F43" s="53"/>
    </row>
    <row r="44" spans="1:6" x14ac:dyDescent="0.25">
      <c r="A44" s="29">
        <v>1110200</v>
      </c>
      <c r="B44" s="29"/>
      <c r="C44" s="30" t="s">
        <v>169</v>
      </c>
      <c r="D44" s="31">
        <f>SUM(D45:D53)</f>
        <v>58330</v>
      </c>
      <c r="E44" s="34">
        <f>SUM(E45:E53)</f>
        <v>38206</v>
      </c>
      <c r="F44" s="31">
        <v>131000</v>
      </c>
    </row>
    <row r="45" spans="1:6" s="56" customFormat="1" x14ac:dyDescent="0.25">
      <c r="A45" s="29"/>
      <c r="B45" s="29"/>
      <c r="C45" s="32" t="s">
        <v>170</v>
      </c>
      <c r="D45" s="33">
        <v>25000</v>
      </c>
      <c r="E45" s="45">
        <v>36706</v>
      </c>
      <c r="F45" s="33">
        <v>25000</v>
      </c>
    </row>
    <row r="46" spans="1:6" s="56" customFormat="1" x14ac:dyDescent="0.25">
      <c r="A46" s="29"/>
      <c r="B46" s="29"/>
      <c r="C46" s="32" t="s">
        <v>171</v>
      </c>
      <c r="D46" s="33">
        <v>6000</v>
      </c>
      <c r="E46" s="45">
        <v>1500</v>
      </c>
      <c r="F46" s="33">
        <v>6000</v>
      </c>
    </row>
    <row r="47" spans="1:6" s="56" customFormat="1" x14ac:dyDescent="0.25">
      <c r="A47" s="29"/>
      <c r="B47" s="29"/>
      <c r="C47" s="32" t="s">
        <v>167</v>
      </c>
      <c r="D47" s="33">
        <v>3000</v>
      </c>
      <c r="E47" s="33">
        <v>0</v>
      </c>
      <c r="F47" s="33">
        <v>3000</v>
      </c>
    </row>
    <row r="48" spans="1:6" s="56" customFormat="1" x14ac:dyDescent="0.25">
      <c r="A48" s="29"/>
      <c r="B48" s="29"/>
      <c r="C48" s="32" t="s">
        <v>172</v>
      </c>
      <c r="D48" s="33">
        <v>10000</v>
      </c>
      <c r="E48" s="45">
        <v>0</v>
      </c>
      <c r="F48" s="33">
        <v>30000</v>
      </c>
    </row>
    <row r="49" spans="1:6" s="56" customFormat="1" x14ac:dyDescent="0.25">
      <c r="A49" s="29"/>
      <c r="B49" s="29"/>
      <c r="C49" s="32" t="s">
        <v>173</v>
      </c>
      <c r="D49" s="33">
        <v>2440</v>
      </c>
      <c r="E49" s="45">
        <v>0</v>
      </c>
      <c r="F49" s="33">
        <v>37000</v>
      </c>
    </row>
    <row r="50" spans="1:6" s="56" customFormat="1" x14ac:dyDescent="0.25">
      <c r="A50" s="29"/>
      <c r="B50" s="29"/>
      <c r="C50" s="32" t="s">
        <v>174</v>
      </c>
      <c r="D50" s="33">
        <v>8890</v>
      </c>
      <c r="E50" s="45"/>
      <c r="F50" s="33"/>
    </row>
    <row r="51" spans="1:6" s="56" customFormat="1" x14ac:dyDescent="0.25">
      <c r="A51" s="29"/>
      <c r="B51" s="29"/>
      <c r="C51" s="32" t="s">
        <v>175</v>
      </c>
      <c r="D51" s="33">
        <v>3000</v>
      </c>
      <c r="E51" s="45">
        <v>0</v>
      </c>
      <c r="F51" s="33">
        <v>3000</v>
      </c>
    </row>
    <row r="52" spans="1:6" x14ac:dyDescent="0.25">
      <c r="A52" s="29"/>
      <c r="B52" s="29"/>
      <c r="C52" s="32" t="s">
        <v>176</v>
      </c>
      <c r="D52" s="33"/>
      <c r="E52" s="45">
        <v>0</v>
      </c>
      <c r="F52" s="33">
        <v>20000</v>
      </c>
    </row>
    <row r="53" spans="1:6" x14ac:dyDescent="0.25">
      <c r="A53" s="29"/>
      <c r="B53" s="29"/>
      <c r="C53" s="47" t="s">
        <v>177</v>
      </c>
      <c r="D53" s="33"/>
      <c r="E53" s="45">
        <v>0</v>
      </c>
      <c r="F53" s="33">
        <v>7000</v>
      </c>
    </row>
    <row r="54" spans="1:6" x14ac:dyDescent="0.25">
      <c r="A54" s="29"/>
      <c r="B54" s="29"/>
      <c r="C54" s="47"/>
      <c r="D54" s="33"/>
      <c r="E54" s="45"/>
      <c r="F54" s="33"/>
    </row>
    <row r="55" spans="1:6" x14ac:dyDescent="0.25">
      <c r="A55" s="29">
        <v>1110203</v>
      </c>
      <c r="B55" s="29"/>
      <c r="C55" s="30" t="s">
        <v>178</v>
      </c>
      <c r="D55" s="31">
        <v>0</v>
      </c>
      <c r="E55" s="34" t="e">
        <f>SUM(#REF!)</f>
        <v>#REF!</v>
      </c>
      <c r="F55" s="31">
        <v>0</v>
      </c>
    </row>
    <row r="56" spans="1:6" x14ac:dyDescent="0.25">
      <c r="A56" s="29"/>
      <c r="B56" s="29"/>
      <c r="C56" s="57"/>
      <c r="D56" s="33"/>
      <c r="E56" s="45"/>
      <c r="F56" s="33"/>
    </row>
    <row r="57" spans="1:6" x14ac:dyDescent="0.25">
      <c r="A57" s="29">
        <v>1110206</v>
      </c>
      <c r="B57" s="29"/>
      <c r="C57" s="30" t="s">
        <v>179</v>
      </c>
      <c r="D57" s="31">
        <v>0</v>
      </c>
      <c r="E57" s="34" t="e">
        <f>SUM(#REF!)</f>
        <v>#REF!</v>
      </c>
      <c r="F57" s="31">
        <v>0</v>
      </c>
    </row>
    <row r="58" spans="1:6" x14ac:dyDescent="0.25">
      <c r="A58" s="29"/>
      <c r="B58" s="29"/>
      <c r="C58" s="57"/>
      <c r="D58" s="33"/>
      <c r="E58" s="45"/>
      <c r="F58" s="33"/>
    </row>
    <row r="59" spans="1:6" x14ac:dyDescent="0.25">
      <c r="A59" s="29">
        <v>1110219</v>
      </c>
      <c r="B59" s="29"/>
      <c r="C59" s="30" t="s">
        <v>180</v>
      </c>
      <c r="D59" s="31">
        <f>SUM(D60:D63)</f>
        <v>113000</v>
      </c>
      <c r="E59" s="34">
        <f>SUM(E60:E63)</f>
        <v>115469</v>
      </c>
      <c r="F59" s="31">
        <v>120000</v>
      </c>
    </row>
    <row r="60" spans="1:6" x14ac:dyDescent="0.25">
      <c r="A60" s="29"/>
      <c r="B60" s="29"/>
      <c r="C60" s="32" t="s">
        <v>181</v>
      </c>
      <c r="D60" s="33">
        <v>35000</v>
      </c>
      <c r="E60" s="45">
        <v>23375</v>
      </c>
      <c r="F60" s="33">
        <v>40000</v>
      </c>
    </row>
    <row r="61" spans="1:6" x14ac:dyDescent="0.25">
      <c r="A61" s="29"/>
      <c r="B61" s="29"/>
      <c r="C61" s="32" t="s">
        <v>182</v>
      </c>
      <c r="D61" s="33">
        <v>55000</v>
      </c>
      <c r="E61" s="45">
        <v>55000</v>
      </c>
      <c r="F61" s="33"/>
    </row>
    <row r="62" spans="1:6" x14ac:dyDescent="0.25">
      <c r="A62" s="29"/>
      <c r="B62" s="29"/>
      <c r="C62" s="32" t="s">
        <v>183</v>
      </c>
      <c r="D62" s="33">
        <v>23000</v>
      </c>
      <c r="E62" s="45">
        <v>37094</v>
      </c>
      <c r="F62" s="33"/>
    </row>
    <row r="63" spans="1:6" x14ac:dyDescent="0.25">
      <c r="A63" s="29"/>
      <c r="B63" s="29"/>
      <c r="C63" s="32" t="s">
        <v>184</v>
      </c>
      <c r="D63" s="33"/>
      <c r="E63" s="45">
        <v>0</v>
      </c>
      <c r="F63" s="33">
        <v>80000</v>
      </c>
    </row>
    <row r="64" spans="1:6" x14ac:dyDescent="0.25">
      <c r="A64" s="29"/>
      <c r="B64" s="29"/>
      <c r="C64" s="32"/>
      <c r="D64" s="33"/>
      <c r="E64" s="45"/>
      <c r="F64" s="33"/>
    </row>
    <row r="65" spans="1:6" x14ac:dyDescent="0.25">
      <c r="A65" s="29">
        <v>1110224</v>
      </c>
      <c r="B65" s="29"/>
      <c r="C65" s="30" t="s">
        <v>185</v>
      </c>
      <c r="D65" s="31">
        <f>SUM(D66:D66)</f>
        <v>70000</v>
      </c>
      <c r="E65" s="34">
        <f>SUM(E66:E66)</f>
        <v>141105</v>
      </c>
      <c r="F65" s="31">
        <v>100000</v>
      </c>
    </row>
    <row r="66" spans="1:6" x14ac:dyDescent="0.25">
      <c r="A66" s="29"/>
      <c r="B66" s="29"/>
      <c r="C66" s="32" t="s">
        <v>186</v>
      </c>
      <c r="D66" s="33">
        <f>20000+50000</f>
        <v>70000</v>
      </c>
      <c r="E66" s="45">
        <v>141105</v>
      </c>
      <c r="F66" s="33">
        <v>100000</v>
      </c>
    </row>
    <row r="67" spans="1:6" x14ac:dyDescent="0.25">
      <c r="A67" s="29"/>
      <c r="B67" s="29"/>
      <c r="C67" s="48" t="s">
        <v>187</v>
      </c>
      <c r="D67" s="49">
        <f>D65+D59+D57+D55+D44</f>
        <v>241330</v>
      </c>
      <c r="E67" s="50" t="e">
        <f>E65+E59+E57+E55+E44</f>
        <v>#REF!</v>
      </c>
      <c r="F67" s="49">
        <v>351000</v>
      </c>
    </row>
    <row r="68" spans="1:6" s="55" customFormat="1" ht="14.25" customHeight="1" x14ac:dyDescent="0.25">
      <c r="A68" s="51"/>
      <c r="B68" s="51"/>
      <c r="C68" s="52"/>
      <c r="D68" s="53"/>
      <c r="E68" s="54"/>
      <c r="F68" s="53"/>
    </row>
    <row r="69" spans="1:6" x14ac:dyDescent="0.25">
      <c r="A69" s="29">
        <v>1110306</v>
      </c>
      <c r="B69" s="29"/>
      <c r="C69" s="30" t="s">
        <v>188</v>
      </c>
      <c r="D69" s="49">
        <v>0</v>
      </c>
      <c r="E69" s="50">
        <v>0</v>
      </c>
      <c r="F69" s="49">
        <v>0</v>
      </c>
    </row>
    <row r="70" spans="1:6" x14ac:dyDescent="0.25">
      <c r="A70" s="58"/>
      <c r="B70" s="58"/>
      <c r="C70" s="32"/>
      <c r="D70" s="33"/>
      <c r="E70" s="45"/>
      <c r="F70" s="33"/>
    </row>
    <row r="71" spans="1:6" ht="15.75" thickBot="1" x14ac:dyDescent="0.3">
      <c r="A71" s="58"/>
      <c r="B71" s="58"/>
      <c r="C71" s="48" t="s">
        <v>189</v>
      </c>
      <c r="D71" s="59">
        <f>D69+D67+D42</f>
        <v>3426830</v>
      </c>
      <c r="E71" s="60" t="e">
        <f>E69+E67+E42</f>
        <v>#REF!</v>
      </c>
      <c r="F71" s="59">
        <v>3401000</v>
      </c>
    </row>
    <row r="72" spans="1:6" ht="15.75" thickTop="1" x14ac:dyDescent="0.25">
      <c r="D72" s="61"/>
      <c r="E72" s="62"/>
      <c r="F72" s="61"/>
    </row>
  </sheetData>
  <pageMargins left="0.70866141732283472" right="0.51181102362204722" top="0.74803149606299213" bottom="0.74803149606299213" header="0.31496062992125984" footer="0.31496062992125984"/>
  <pageSetup paperSize="9" scale="87" firstPageNumber="30" orientation="portrait" useFirstPageNumber="1" r:id="rId1"/>
  <headerFooter>
    <oddHeader>&amp;CPiano degli investimenti</oddHeader>
    <oddFooter>&amp;C&amp;12&amp;P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CONTO ECONOMICO 2019</vt:lpstr>
      <vt:lpstr>piano investimenti 2019</vt:lpstr>
      <vt:lpstr>'CONTO ECONOMICO 2019'!Area_stampa</vt:lpstr>
      <vt:lpstr>'CONTO ECONOMICO 2019'!Titoli_stampa</vt:lpstr>
      <vt:lpstr>'piano investimenti 2019'!Titoli_stampa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Bonini Patrizia</dc:creator>
  <cp:lastModifiedBy>Vezzani Enrica</cp:lastModifiedBy>
  <cp:lastPrinted>2018-11-06T15:28:16Z</cp:lastPrinted>
  <dcterms:created xsi:type="dcterms:W3CDTF">2018-10-26T10:12:34Z</dcterms:created>
  <dcterms:modified xsi:type="dcterms:W3CDTF">2018-11-22T08:14:21Z</dcterms:modified>
</cp:coreProperties>
</file>