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CONSULTAZIONE\trasparenza2017\"/>
    </mc:Choice>
  </mc:AlternateContent>
  <bookViews>
    <workbookView xWindow="0" yWindow="0" windowWidth="19200" windowHeight="10605"/>
  </bookViews>
  <sheets>
    <sheet name="Foglio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4" i="1"/>
  <c r="D15" i="1"/>
  <c r="D14" i="1"/>
  <c r="D26" i="1"/>
  <c r="D18" i="1"/>
  <c r="D11" i="1"/>
  <c r="D10" i="1"/>
  <c r="D13" i="1"/>
  <c r="D12" i="1"/>
  <c r="D7" i="1"/>
  <c r="D25" i="1"/>
  <c r="D27" i="1"/>
  <c r="D28" i="1"/>
  <c r="D17" i="1"/>
  <c r="D16" i="1"/>
  <c r="D20" i="1"/>
  <c r="E7" i="1" l="1"/>
  <c r="I7" i="1" s="1"/>
  <c r="E15" i="1"/>
  <c r="I15" i="1" s="1"/>
  <c r="E17" i="1"/>
  <c r="I17" i="1" s="1"/>
  <c r="E13" i="1"/>
  <c r="I13" i="1" s="1"/>
  <c r="E27" i="1"/>
  <c r="I27" i="1" s="1"/>
  <c r="E28" i="1"/>
  <c r="I28" i="1" s="1"/>
  <c r="E26" i="1"/>
  <c r="I26" i="1" s="1"/>
  <c r="E25" i="1"/>
  <c r="I25" i="1" s="1"/>
  <c r="E24" i="1"/>
  <c r="I24" i="1" s="1"/>
  <c r="E10" i="1" l="1"/>
  <c r="I10" i="1" s="1"/>
  <c r="E12" i="1"/>
  <c r="I12" i="1" s="1"/>
  <c r="E14" i="1"/>
  <c r="I14" i="1" s="1"/>
  <c r="E16" i="1"/>
  <c r="I16" i="1" s="1"/>
  <c r="E11" i="1"/>
  <c r="I11" i="1" s="1"/>
  <c r="E18" i="1"/>
  <c r="I18" i="1" s="1"/>
  <c r="E19" i="1"/>
  <c r="I19" i="1" s="1"/>
  <c r="E20" i="1"/>
  <c r="I20" i="1" s="1"/>
</calcChain>
</file>

<file path=xl/sharedStrings.xml><?xml version="1.0" encoding="utf-8"?>
<sst xmlns="http://schemas.openxmlformats.org/spreadsheetml/2006/main" count="28" uniqueCount="28">
  <si>
    <t>settore rete idraulica alta pianura</t>
  </si>
  <si>
    <t>settore patrimonio</t>
  </si>
  <si>
    <t>settore prevenzione e protezione</t>
  </si>
  <si>
    <t>settore ambiente agro forestale</t>
  </si>
  <si>
    <t>AREA TECNICA</t>
  </si>
  <si>
    <t>n° dipendenti</t>
  </si>
  <si>
    <t>retribuzione variabile</t>
  </si>
  <si>
    <t>retribuzione complessiva</t>
  </si>
  <si>
    <t>contributi a carico ente</t>
  </si>
  <si>
    <t>assegni nucleo familiare</t>
  </si>
  <si>
    <t>costo complessivo a carico ente</t>
  </si>
  <si>
    <t>Retribuzione a carattere stipendiale</t>
  </si>
  <si>
    <t>IRAP</t>
  </si>
  <si>
    <t>settore lavori in pianura</t>
  </si>
  <si>
    <t>settore lavori in montagna</t>
  </si>
  <si>
    <t>settore segreteria</t>
  </si>
  <si>
    <t>settore contabilità</t>
  </si>
  <si>
    <t>settore personale</t>
  </si>
  <si>
    <t>settore concessioni</t>
  </si>
  <si>
    <t>settore catasto</t>
  </si>
  <si>
    <t>settore impianti impiegati</t>
  </si>
  <si>
    <t>settore impianti operai</t>
  </si>
  <si>
    <t>settore rete idraulica pianura operai</t>
  </si>
  <si>
    <t>settore rete idraulica pianura impiegati</t>
  </si>
  <si>
    <t>rete idraulica alta pianura operai</t>
  </si>
  <si>
    <t>DIRIGENTI</t>
  </si>
  <si>
    <t>ARE A AMMINISTRATIVA</t>
  </si>
  <si>
    <t>COSTO COMPLESSIVO DEL PERSONALE A TEMPO INDETERMINATO - ARTICOLATO PER AREE E SETTORI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</si>
</sst>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8"/>
  <sheetViews>
    <sheetView tabSelected="1" workbookViewId="0">
      <selection activeCell="D22" sqref="D22"/>
    </sheetView>
  </sheetViews>
  <sheetFormatPr defaultRowHeight="15" x14ac:dyDescent="0.25"/>
  <cols>
    <col min="1" max="1" width="36.42578125" bestFit="1" customWidth="1"/>
    <col min="2" max="2" width="10.85546875" bestFit="1" customWidth="1"/>
    <col min="3" max="3" width="19.7109375" bestFit="1" customWidth="1"/>
    <col min="4" max="5" width="12" bestFit="1" customWidth="1"/>
    <col min="6" max="6" width="11.140625" bestFit="1" customWidth="1"/>
    <col min="7" max="7" width="10.140625" bestFit="1" customWidth="1"/>
    <col min="8" max="8" width="14.140625" bestFit="1" customWidth="1"/>
    <col min="9" max="9" width="17.5703125" customWidth="1"/>
  </cols>
  <sheetData>
    <row r="3" spans="1:10" ht="15.75" x14ac:dyDescent="0.25">
      <c r="A3" s="5" t="s">
        <v>27</v>
      </c>
      <c r="B3" s="5"/>
      <c r="C3" s="5"/>
      <c r="D3" s="5"/>
      <c r="E3" s="5"/>
      <c r="F3" s="5"/>
      <c r="G3" s="5"/>
      <c r="H3" s="5"/>
    </row>
    <row r="4" spans="1:10" ht="15.75" x14ac:dyDescent="0.25">
      <c r="A4" s="2"/>
      <c r="B4" s="2"/>
      <c r="C4" s="2"/>
      <c r="D4" s="2"/>
      <c r="E4" s="2"/>
      <c r="F4" s="2"/>
      <c r="G4" s="2"/>
      <c r="H4" s="2"/>
    </row>
    <row r="5" spans="1:10" ht="30" x14ac:dyDescent="0.25">
      <c r="B5" s="1" t="s">
        <v>5</v>
      </c>
      <c r="C5" s="1" t="s">
        <v>11</v>
      </c>
      <c r="D5" s="1" t="s">
        <v>6</v>
      </c>
      <c r="E5" s="1" t="s">
        <v>7</v>
      </c>
      <c r="F5" s="1" t="s">
        <v>8</v>
      </c>
      <c r="G5" s="1" t="s">
        <v>12</v>
      </c>
      <c r="H5" s="1" t="s">
        <v>9</v>
      </c>
      <c r="I5" s="1" t="s">
        <v>10</v>
      </c>
    </row>
    <row r="6" spans="1:10" x14ac:dyDescent="0.25">
      <c r="B6" s="1"/>
      <c r="C6" s="1"/>
      <c r="D6" s="1"/>
      <c r="E6" s="1"/>
      <c r="F6" s="1"/>
      <c r="G6" s="1"/>
      <c r="H6" s="1"/>
      <c r="I6" s="1"/>
    </row>
    <row r="7" spans="1:10" x14ac:dyDescent="0.25">
      <c r="A7" s="6" t="s">
        <v>25</v>
      </c>
      <c r="B7" s="7">
        <v>5.5</v>
      </c>
      <c r="C7" s="8">
        <v>438388.2</v>
      </c>
      <c r="D7" s="8">
        <f>31640.3+5079.05</f>
        <v>36719.35</v>
      </c>
      <c r="E7" s="9">
        <f t="shared" ref="E7" si="0">SUM(C7:D7)</f>
        <v>475107.55</v>
      </c>
      <c r="F7" s="8">
        <v>162040.82999999999</v>
      </c>
      <c r="G7" s="8">
        <v>37207.019999999997</v>
      </c>
      <c r="H7" s="8"/>
      <c r="I7" s="9">
        <f t="shared" ref="I7" si="1">SUM(E7:H7)</f>
        <v>674355.4</v>
      </c>
    </row>
    <row r="8" spans="1:10" x14ac:dyDescent="0.25">
      <c r="A8" s="10"/>
      <c r="B8" s="11"/>
      <c r="C8" s="12"/>
      <c r="D8" s="12"/>
      <c r="E8" s="12"/>
      <c r="F8" s="12"/>
      <c r="G8" s="12"/>
      <c r="H8" s="12"/>
      <c r="I8" s="12"/>
    </row>
    <row r="9" spans="1:10" x14ac:dyDescent="0.25">
      <c r="A9" s="10" t="s">
        <v>4</v>
      </c>
      <c r="B9" s="13"/>
      <c r="C9" s="14"/>
      <c r="D9" s="14"/>
      <c r="E9" s="14"/>
      <c r="F9" s="14"/>
      <c r="G9" s="14"/>
      <c r="H9" s="14"/>
      <c r="I9" s="14"/>
    </row>
    <row r="10" spans="1:10" x14ac:dyDescent="0.25">
      <c r="A10" s="6" t="s">
        <v>13</v>
      </c>
      <c r="B10" s="15">
        <v>8.09</v>
      </c>
      <c r="C10" s="9">
        <v>363229.45</v>
      </c>
      <c r="D10" s="9">
        <f>15953.51+8037.1</f>
        <v>23990.61</v>
      </c>
      <c r="E10" s="9">
        <f t="shared" ref="E10:E20" si="2">SUM(C10:D10)</f>
        <v>387220.06</v>
      </c>
      <c r="F10" s="9">
        <v>104257.72</v>
      </c>
      <c r="G10" s="9">
        <v>29963.439999999999</v>
      </c>
      <c r="H10" s="9">
        <v>286.2</v>
      </c>
      <c r="I10" s="9">
        <f t="shared" ref="I10:I20" si="3">SUM(E10:H10)</f>
        <v>521727.42000000004</v>
      </c>
      <c r="J10" s="4"/>
    </row>
    <row r="11" spans="1:10" x14ac:dyDescent="0.25">
      <c r="A11" s="6" t="s">
        <v>14</v>
      </c>
      <c r="B11" s="15">
        <v>6.75</v>
      </c>
      <c r="C11" s="9">
        <v>330039.46999999997</v>
      </c>
      <c r="D11" s="9">
        <f>5625.28+5356.92</f>
        <v>10982.2</v>
      </c>
      <c r="E11" s="9">
        <f>SUM(C11:D11)</f>
        <v>341021.67</v>
      </c>
      <c r="F11" s="9">
        <v>93133.87</v>
      </c>
      <c r="G11" s="9">
        <v>26510.37</v>
      </c>
      <c r="H11" s="9"/>
      <c r="I11" s="9">
        <f>SUM(E11:H11)</f>
        <v>460665.91</v>
      </c>
      <c r="J11" s="4"/>
    </row>
    <row r="12" spans="1:10" x14ac:dyDescent="0.25">
      <c r="A12" s="6" t="s">
        <v>20</v>
      </c>
      <c r="B12" s="15">
        <v>6.67</v>
      </c>
      <c r="C12" s="9">
        <v>315074.64</v>
      </c>
      <c r="D12" s="9">
        <f>47095.37+3784.83</f>
        <v>50880.200000000004</v>
      </c>
      <c r="E12" s="9">
        <f t="shared" si="2"/>
        <v>365954.84</v>
      </c>
      <c r="F12" s="9">
        <v>102500.22</v>
      </c>
      <c r="G12" s="9">
        <v>28582.82</v>
      </c>
      <c r="H12" s="9">
        <v>567.96</v>
      </c>
      <c r="I12" s="9">
        <f t="shared" si="3"/>
        <v>497605.84000000008</v>
      </c>
      <c r="J12" s="4"/>
    </row>
    <row r="13" spans="1:10" s="3" customFormat="1" x14ac:dyDescent="0.25">
      <c r="A13" s="6" t="s">
        <v>21</v>
      </c>
      <c r="B13" s="15">
        <v>26.5</v>
      </c>
      <c r="C13" s="9">
        <v>912199.95</v>
      </c>
      <c r="D13" s="9">
        <f>86807.37+16181.65</f>
        <v>102989.01999999999</v>
      </c>
      <c r="E13" s="9">
        <f t="shared" si="2"/>
        <v>1015188.97</v>
      </c>
      <c r="F13" s="9">
        <v>343043.61</v>
      </c>
      <c r="G13" s="9">
        <v>78507.600000000006</v>
      </c>
      <c r="H13" s="9"/>
      <c r="I13" s="9">
        <f t="shared" si="3"/>
        <v>1436740.1800000002</v>
      </c>
      <c r="J13" s="4"/>
    </row>
    <row r="14" spans="1:10" x14ac:dyDescent="0.25">
      <c r="A14" s="6" t="s">
        <v>23</v>
      </c>
      <c r="B14" s="15">
        <v>7</v>
      </c>
      <c r="C14" s="9">
        <v>327911.52</v>
      </c>
      <c r="D14" s="9">
        <f>29689.01+4614.42</f>
        <v>34303.43</v>
      </c>
      <c r="E14" s="9">
        <f t="shared" si="2"/>
        <v>362214.95</v>
      </c>
      <c r="F14" s="9">
        <v>99567.61</v>
      </c>
      <c r="G14" s="9">
        <v>28323.21</v>
      </c>
      <c r="H14" s="9">
        <v>70.3</v>
      </c>
      <c r="I14" s="9">
        <f t="shared" si="3"/>
        <v>490176.07</v>
      </c>
      <c r="J14" s="4"/>
    </row>
    <row r="15" spans="1:10" s="3" customFormat="1" x14ac:dyDescent="0.25">
      <c r="A15" s="6" t="s">
        <v>22</v>
      </c>
      <c r="B15" s="15">
        <v>63.65</v>
      </c>
      <c r="C15" s="9">
        <v>2067025.94</v>
      </c>
      <c r="D15" s="9">
        <f>258931.6+56975.42</f>
        <v>315907.02</v>
      </c>
      <c r="E15" s="9">
        <f t="shared" si="2"/>
        <v>2382932.96</v>
      </c>
      <c r="F15" s="9">
        <v>793323.99</v>
      </c>
      <c r="G15" s="9">
        <v>178402.76</v>
      </c>
      <c r="H15" s="9"/>
      <c r="I15" s="9">
        <f t="shared" si="3"/>
        <v>3354659.71</v>
      </c>
      <c r="J15" s="4"/>
    </row>
    <row r="16" spans="1:10" x14ac:dyDescent="0.25">
      <c r="A16" s="6" t="s">
        <v>0</v>
      </c>
      <c r="B16" s="15">
        <v>2</v>
      </c>
      <c r="C16" s="9">
        <v>96929.29</v>
      </c>
      <c r="D16" s="9">
        <f>10043.16+2406.77</f>
        <v>12449.93</v>
      </c>
      <c r="E16" s="9">
        <f t="shared" si="2"/>
        <v>109379.22</v>
      </c>
      <c r="F16" s="9">
        <v>30944.87</v>
      </c>
      <c r="G16" s="9">
        <v>8451.5300000000007</v>
      </c>
      <c r="H16" s="9">
        <v>1086.78</v>
      </c>
      <c r="I16" s="9">
        <f t="shared" si="3"/>
        <v>149862.39999999999</v>
      </c>
      <c r="J16" s="4"/>
    </row>
    <row r="17" spans="1:10" s="3" customFormat="1" x14ac:dyDescent="0.25">
      <c r="A17" s="6" t="s">
        <v>24</v>
      </c>
      <c r="B17" s="15">
        <v>16.579999999999998</v>
      </c>
      <c r="C17" s="9">
        <v>516459.07</v>
      </c>
      <c r="D17" s="9">
        <f>60979.49+14375.84</f>
        <v>75355.33</v>
      </c>
      <c r="E17" s="9">
        <f t="shared" si="2"/>
        <v>591814.40000000002</v>
      </c>
      <c r="F17" s="9">
        <v>200188.43</v>
      </c>
      <c r="G17" s="9">
        <v>44069.15</v>
      </c>
      <c r="H17" s="9"/>
      <c r="I17" s="9">
        <f t="shared" si="3"/>
        <v>836071.9800000001</v>
      </c>
      <c r="J17" s="4"/>
    </row>
    <row r="18" spans="1:10" x14ac:dyDescent="0.25">
      <c r="A18" s="6" t="s">
        <v>1</v>
      </c>
      <c r="B18" s="15">
        <v>2</v>
      </c>
      <c r="C18" s="9">
        <v>100943.03999999999</v>
      </c>
      <c r="D18" s="9">
        <f>2611.93+1945.07</f>
        <v>4557</v>
      </c>
      <c r="E18" s="9">
        <f t="shared" si="2"/>
        <v>105500.04</v>
      </c>
      <c r="F18" s="9">
        <v>29719.89</v>
      </c>
      <c r="G18" s="9">
        <v>4456.7</v>
      </c>
      <c r="H18" s="9">
        <v>333.72</v>
      </c>
      <c r="I18" s="9">
        <f t="shared" si="3"/>
        <v>140010.35</v>
      </c>
      <c r="J18" s="4"/>
    </row>
    <row r="19" spans="1:10" x14ac:dyDescent="0.25">
      <c r="A19" s="6" t="s">
        <v>2</v>
      </c>
      <c r="B19" s="15">
        <v>1</v>
      </c>
      <c r="C19" s="9">
        <v>48799.69</v>
      </c>
      <c r="D19" s="9">
        <f>5288.19+1001.31</f>
        <v>6289.5</v>
      </c>
      <c r="E19" s="9">
        <f t="shared" si="2"/>
        <v>55089.19</v>
      </c>
      <c r="F19" s="9">
        <v>15624</v>
      </c>
      <c r="G19" s="9">
        <v>4266.59</v>
      </c>
      <c r="H19" s="9"/>
      <c r="I19" s="9">
        <f t="shared" si="3"/>
        <v>74979.78</v>
      </c>
      <c r="J19" s="4"/>
    </row>
    <row r="20" spans="1:10" x14ac:dyDescent="0.25">
      <c r="A20" s="6" t="s">
        <v>3</v>
      </c>
      <c r="B20" s="15">
        <v>3.58</v>
      </c>
      <c r="C20" s="9">
        <v>166410.89000000001</v>
      </c>
      <c r="D20" s="9">
        <f>9135.71+3696.87</f>
        <v>12832.579999999998</v>
      </c>
      <c r="E20" s="9">
        <f t="shared" si="2"/>
        <v>179243.47</v>
      </c>
      <c r="F20" s="9">
        <v>49141.14</v>
      </c>
      <c r="G20" s="9">
        <v>13904.05</v>
      </c>
      <c r="H20" s="9"/>
      <c r="I20" s="9">
        <f t="shared" si="3"/>
        <v>242288.65999999997</v>
      </c>
      <c r="J20" s="4"/>
    </row>
    <row r="21" spans="1:10" x14ac:dyDescent="0.25">
      <c r="A21" s="10"/>
      <c r="B21" s="13"/>
      <c r="C21" s="14"/>
      <c r="D21" s="14"/>
      <c r="E21" s="14"/>
      <c r="F21" s="14"/>
      <c r="G21" s="14"/>
      <c r="H21" s="14"/>
      <c r="I21" s="14"/>
    </row>
    <row r="22" spans="1:10" x14ac:dyDescent="0.25">
      <c r="A22" s="10"/>
      <c r="B22" s="13"/>
      <c r="C22" s="14"/>
      <c r="D22" s="14"/>
      <c r="E22" s="14"/>
      <c r="F22" s="14"/>
      <c r="G22" s="14"/>
      <c r="H22" s="14"/>
      <c r="I22" s="14"/>
    </row>
    <row r="23" spans="1:10" x14ac:dyDescent="0.25">
      <c r="A23" s="10" t="s">
        <v>26</v>
      </c>
      <c r="B23" s="13"/>
      <c r="C23" s="14"/>
      <c r="D23" s="14"/>
      <c r="E23" s="14"/>
      <c r="F23" s="14"/>
      <c r="G23" s="14"/>
      <c r="H23" s="14"/>
      <c r="I23" s="14"/>
    </row>
    <row r="24" spans="1:10" x14ac:dyDescent="0.25">
      <c r="A24" s="6" t="s">
        <v>15</v>
      </c>
      <c r="B24" s="15">
        <v>13.57</v>
      </c>
      <c r="C24" s="9">
        <v>525248.66</v>
      </c>
      <c r="D24" s="9">
        <f>42316.77+15868.49</f>
        <v>58185.259999999995</v>
      </c>
      <c r="E24" s="9">
        <f t="shared" ref="E24:E28" si="4">SUM(C24:D24)</f>
        <v>583433.92000000004</v>
      </c>
      <c r="F24" s="9">
        <v>158668.4</v>
      </c>
      <c r="G24" s="9">
        <v>38953.599999999999</v>
      </c>
      <c r="H24" s="9">
        <v>1992.24</v>
      </c>
      <c r="I24" s="9">
        <f t="shared" ref="I24:I28" si="5">SUM(E24:H24)</f>
        <v>783048.16</v>
      </c>
      <c r="J24" s="4"/>
    </row>
    <row r="25" spans="1:10" x14ac:dyDescent="0.25">
      <c r="A25" s="6" t="s">
        <v>16</v>
      </c>
      <c r="B25" s="15">
        <v>3.47</v>
      </c>
      <c r="C25" s="9">
        <v>157907.87</v>
      </c>
      <c r="D25" s="9">
        <f>6596.46+4281.31</f>
        <v>10877.77</v>
      </c>
      <c r="E25" s="9">
        <f t="shared" si="4"/>
        <v>168785.63999999998</v>
      </c>
      <c r="F25" s="9">
        <v>46826.03</v>
      </c>
      <c r="G25" s="9">
        <v>12979.42</v>
      </c>
      <c r="H25" s="9">
        <v>1023.48</v>
      </c>
      <c r="I25" s="9">
        <f t="shared" si="5"/>
        <v>229614.57</v>
      </c>
      <c r="J25" s="4"/>
    </row>
    <row r="26" spans="1:10" x14ac:dyDescent="0.25">
      <c r="A26" s="6" t="s">
        <v>17</v>
      </c>
      <c r="B26" s="15">
        <v>2.4700000000000002</v>
      </c>
      <c r="C26" s="9">
        <v>130062.6</v>
      </c>
      <c r="D26" s="9">
        <f>6700.61+2928.99</f>
        <v>9629.5999999999985</v>
      </c>
      <c r="E26" s="9">
        <f t="shared" si="4"/>
        <v>139692.20000000001</v>
      </c>
      <c r="F26" s="9">
        <v>39312.58</v>
      </c>
      <c r="G26" s="9">
        <v>6025.98</v>
      </c>
      <c r="H26" s="9">
        <v>345.3</v>
      </c>
      <c r="I26" s="9">
        <f t="shared" si="5"/>
        <v>185376.06000000003</v>
      </c>
      <c r="J26" s="4"/>
    </row>
    <row r="27" spans="1:10" x14ac:dyDescent="0.25">
      <c r="A27" s="6" t="s">
        <v>18</v>
      </c>
      <c r="B27" s="15">
        <v>2</v>
      </c>
      <c r="C27" s="9">
        <v>91504.11</v>
      </c>
      <c r="D27" s="9">
        <f>2524.11+2617.89</f>
        <v>5142</v>
      </c>
      <c r="E27" s="9">
        <f t="shared" si="4"/>
        <v>96646.11</v>
      </c>
      <c r="F27" s="9">
        <v>27157.19</v>
      </c>
      <c r="G27" s="9">
        <v>7443.19</v>
      </c>
      <c r="H27" s="9"/>
      <c r="I27" s="9">
        <f t="shared" si="5"/>
        <v>131246.49</v>
      </c>
    </row>
    <row r="28" spans="1:10" x14ac:dyDescent="0.25">
      <c r="A28" s="6" t="s">
        <v>19</v>
      </c>
      <c r="B28" s="15">
        <v>4.5</v>
      </c>
      <c r="C28" s="9">
        <v>174574.67</v>
      </c>
      <c r="D28" s="9">
        <f>6232.73+5201.81</f>
        <v>11434.54</v>
      </c>
      <c r="E28" s="9">
        <f t="shared" si="4"/>
        <v>186009.21000000002</v>
      </c>
      <c r="F28" s="9">
        <v>47286.76</v>
      </c>
      <c r="G28" s="9">
        <v>14300.65</v>
      </c>
      <c r="H28" s="9">
        <v>1471.56</v>
      </c>
      <c r="I28" s="9">
        <f t="shared" si="5"/>
        <v>249068.18000000002</v>
      </c>
    </row>
  </sheetData>
  <mergeCells count="1">
    <mergeCell ref="A3:H3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giammartinigiovanni</dc:creator>
  <cp:lastModifiedBy>giammartinigiovanni</cp:lastModifiedBy>
  <cp:lastPrinted>2016-03-09T14:31:56Z</cp:lastPrinted>
  <dcterms:created xsi:type="dcterms:W3CDTF">2016-03-08T10:54:27Z</dcterms:created>
  <dcterms:modified xsi:type="dcterms:W3CDTF">2018-02-22T07:51:56Z</dcterms:modified>
</cp:coreProperties>
</file>